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5" yWindow="75" windowWidth="12510" windowHeight="9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<sst xmlns="http://schemas.openxmlformats.org/spreadsheetml/2006/main" count="282" uniqueCount="115">
  <si>
    <t>N п/п</t>
  </si>
  <si>
    <t>Наименование задач, мероприятий</t>
  </si>
  <si>
    <t>Объем финанси-рования за счет всех источников, млн. руб.</t>
  </si>
  <si>
    <t>Объем финансирования по годам, тыс. руб.</t>
  </si>
  <si>
    <t>Ответственный исполнитель</t>
  </si>
  <si>
    <t>2014 год</t>
  </si>
  <si>
    <t>2015 год</t>
  </si>
  <si>
    <t>2016 год</t>
  </si>
  <si>
    <t>2017 год</t>
  </si>
  <si>
    <t>всего</t>
  </si>
  <si>
    <t>1.</t>
  </si>
  <si>
    <t>Содержание автомобильных дорог всего, в том числе:</t>
  </si>
  <si>
    <t>Областной бюджет (субсидии)</t>
  </si>
  <si>
    <t>Администрация Котельничского района</t>
  </si>
  <si>
    <t>Источник финансирования</t>
  </si>
  <si>
    <t>1.1</t>
  </si>
  <si>
    <t>1.2</t>
  </si>
  <si>
    <t>1.3</t>
  </si>
  <si>
    <t>1.4</t>
  </si>
  <si>
    <t>1.5</t>
  </si>
  <si>
    <t>1.6</t>
  </si>
  <si>
    <t>1.7</t>
  </si>
  <si>
    <t>1.8</t>
  </si>
  <si>
    <t>Дополнительные объемы по содержанию моста через р. Спасска км 4+026 на а/д Котельнич-Даровской-Спасское</t>
  </si>
  <si>
    <t>Дополнительное содержание автомобильных дорог общего пользования местного значения «Вятка-Красногорье», «Котельнич-Даровской Спасское»</t>
  </si>
  <si>
    <t>Дополнительное содержание автомобильной дороги  Светлый- Ежиха в Котельничском районе Кировской области</t>
  </si>
  <si>
    <t xml:space="preserve">Дополнительное содержанию автомобильной дороги общего пользования местного значения "Вятка"-Красногорье Котельничского района Кировской области </t>
  </si>
  <si>
    <t>Ремонт автомобильных дорог всего, в том числе:</t>
  </si>
  <si>
    <t>Замена аварийного деревянного моста на металлические трубы через ручей км 10+885 на  автодороге «Вятка»Покровское-Черная Котельничского района Кировской области</t>
  </si>
  <si>
    <t>Ремонт водопропускной трубы на км. 27+400 автомобильной дороги Котельнич Пижма в Котельничском районе</t>
  </si>
  <si>
    <t xml:space="preserve">Ремонт пешеходных переходов на автомобильных дорогах общего пользования местного значения </t>
  </si>
  <si>
    <t>Выполнение работ по строительному контролю</t>
  </si>
  <si>
    <t>Проверка определения достоверности сметной стоимости(из местного бюджета Котельничского района</t>
  </si>
  <si>
    <t>Выполнение работ по исполнению требований 16 ФЗ</t>
  </si>
  <si>
    <t>Составление смет</t>
  </si>
  <si>
    <t>2.</t>
  </si>
  <si>
    <t>2.1</t>
  </si>
  <si>
    <t>2.2</t>
  </si>
  <si>
    <t>2.3</t>
  </si>
  <si>
    <t>2.4</t>
  </si>
  <si>
    <t>2.5</t>
  </si>
  <si>
    <t>2.6</t>
  </si>
  <si>
    <t>5.1</t>
  </si>
  <si>
    <t>5.2</t>
  </si>
  <si>
    <t>Итого</t>
  </si>
  <si>
    <t>Всего</t>
  </si>
  <si>
    <t>3.</t>
  </si>
  <si>
    <t>4.</t>
  </si>
  <si>
    <t>5.</t>
  </si>
  <si>
    <t>6.</t>
  </si>
  <si>
    <t>7.</t>
  </si>
  <si>
    <t>Обеспечение транспортной доступности для населения (социальные маршруты)</t>
  </si>
  <si>
    <t xml:space="preserve">Дополнительное содержание автомобильной дороги общего пользования местного значения Котельнич-Даровской- Шалеевщина Котельничского района Кировской области 
</t>
  </si>
  <si>
    <t>Администра-ция Котельничского района</t>
  </si>
  <si>
    <t>к постановлению администрации</t>
  </si>
  <si>
    <t>5.3</t>
  </si>
  <si>
    <t>Районный бюджет</t>
  </si>
  <si>
    <t>Районный бюджет (дорожный фонд)</t>
  </si>
  <si>
    <t>Ремонт водопропускной трубы на атомобильной дороге общего пользования местного значения  д. Шабалины - ул. Наймушины г. Котельнича в Котельничском районе Кировской области</t>
  </si>
  <si>
    <t xml:space="preserve">Дополнительное содержание автомобильных дорог общего пользования местного значения  Котельничского района Кировской области 
</t>
  </si>
  <si>
    <t>Ремонт автомобильных  дорог общего пользования местного значения Котельничского района Кировской области</t>
  </si>
  <si>
    <t>2.7</t>
  </si>
  <si>
    <t>Областной бюджет (ППМИ)</t>
  </si>
  <si>
    <t>Население</t>
  </si>
  <si>
    <t>Спонсоры</t>
  </si>
  <si>
    <t>Ремонт автомобильной дороги общего пользования местного значения Котельнич-Даровской-Шалеевщина Котельничского района Кировской области</t>
  </si>
  <si>
    <t>Ремонт проезжей части автомобильной дороги "Косолаповы-Урожайная-Наймушины"-Лёвичи</t>
  </si>
  <si>
    <t>2.8</t>
  </si>
  <si>
    <t xml:space="preserve">Ремонт автомобильной дороги общего пользования местного значения "Косослаповы-Заречный" Котельничского района Кировской области </t>
  </si>
  <si>
    <t>1.9</t>
  </si>
  <si>
    <t>По исполнению соглашений отчетного финансового года</t>
  </si>
  <si>
    <t>3.1</t>
  </si>
  <si>
    <t>Строительный контроль по объекту  ремонт проезжей части автомобильной дороги "Косолаповы-Урожайная-Наймушины"-Лёвичи</t>
  </si>
  <si>
    <t>3.2</t>
  </si>
  <si>
    <t>Выполнение работ по строительному контролю по ремонтам на автомобильных дорогах общего пользования местного значения Котельничского района Кировской области</t>
  </si>
  <si>
    <t>Содержание автомобильных дорог общего пользования местного значения вне границ населенных пунктов и искусственных сооружений на них муниципального образования Котельничский район</t>
  </si>
  <si>
    <t>Проведение оценки уязвимости объектов транспортной инфраструктуры (мост через р. Боровка км 2+400 на автодороге Боровка-Разлив; мост через р. Черненица км 6+370 на автодороге «Вятка»-Красногорье)</t>
  </si>
  <si>
    <t>Разработка планов обеспечения транспортной безопасности объектов транспортной инфраструктуры</t>
  </si>
  <si>
    <t>Дополнительное содержание автомобильных дорог общего пользования местного значения Котельнич - Даровской - Шалеевщина, Котельнич - Даровской - Спасское, Макарье - Курино</t>
  </si>
  <si>
    <t>В т.ч. областной бюджет (ППМИ)</t>
  </si>
  <si>
    <t>Котельничского района</t>
  </si>
  <si>
    <t>Кировской области</t>
  </si>
  <si>
    <t>1.10</t>
  </si>
  <si>
    <t>2.9</t>
  </si>
  <si>
    <t>Областной бюджет(субсидии)</t>
  </si>
  <si>
    <t>Проведение оценки уязвимости ОТИ</t>
  </si>
  <si>
    <t xml:space="preserve">Ремонт остановочных павильонов на автомобильной дороге общего пользования местного значения "Котельнич-Пижма" Котельничского района Кировской области в населенном пункте с.Покровское </t>
  </si>
  <si>
    <t>2.10</t>
  </si>
  <si>
    <t>Ремонт автомобильной дороги общего пользования местного значения Котельнич – Даровской – Зайцевы Котельничского района Кировской области</t>
  </si>
  <si>
    <t>1.11</t>
  </si>
  <si>
    <t>1.12</t>
  </si>
  <si>
    <t>Дополнительное содержание автомобильных дорог общего пользования местного значения Шахтары - Ежиха, подъезд к поселку Комсомольский Котельничского района Кировской области</t>
  </si>
  <si>
    <t>1.13</t>
  </si>
  <si>
    <t>Дополнительное содержание автомобильной дороги общего пользования местного значения Косолаповы - Заречный Котельничского района Кировской области</t>
  </si>
  <si>
    <t>Выполнение межевых работ, в том числе изготовление межевого плана земель для грунтовых автомобильных дорог общего пользования местного значения</t>
  </si>
  <si>
    <t>Дополнительные объемы по содержанию автомобильных дорог общего пользования местного значения вне границ населенных пунктов и искусственных сооружений на них муниципального образования Котельничский муницпальный район Кировской области на 2016 год</t>
  </si>
  <si>
    <t>2018 год</t>
  </si>
  <si>
    <t>2019 год</t>
  </si>
  <si>
    <t>5.4</t>
  </si>
  <si>
    <t>Проведение дополнительной оценки уязвимости объектов транспортной инфраструктуры и разработка планов обеспечения транспортной безопасности объетов транспортной инфраструктуры</t>
  </si>
  <si>
    <t>1.14</t>
  </si>
  <si>
    <t xml:space="preserve">Содержание автомобильных дорог общего пользования местного значения вне границ населенных пунктов и искусственных сооружений на них муниципального образования Котельничский муниципальный район Кировской области в 2017 году </t>
  </si>
  <si>
    <t>Приложение 3</t>
  </si>
  <si>
    <t>1.15</t>
  </si>
  <si>
    <t xml:space="preserve">Районный бюджет </t>
  </si>
  <si>
    <t>Дополнительные объемы по содержанию автомобильных дорог общего пользования местного значения вне границ населенных пунктов и искусственных сооружений на них муниципального образования Котельничский муницпальный район Кировской области на 2017 год</t>
  </si>
  <si>
    <t>1.16</t>
  </si>
  <si>
    <t>Выполнение работ по паспортизации автомобильных дорог общего пользования местного значения Котельничского муницпального района Кировской области</t>
  </si>
  <si>
    <t>от _____________ № ___________</t>
  </si>
  <si>
    <t>2.11</t>
  </si>
  <si>
    <t xml:space="preserve">Проведение неотложных аварийно-восстановительных работ по восстановлению по временной схеме объектов транспортной инфраструктуры - на участке км.8+500 автомобильной дороги общего пользования местного значения Сретенье-Парюг Котельничского района Кировской области </t>
  </si>
  <si>
    <t>1.17</t>
  </si>
  <si>
    <t>Зимнее содержание автомобильных дорог общего пользования местного значения и искусственных сооружений на них находящихся в муниципальной собственности муниципального образования Котельничский муниципальный район Кировской области на 2018 год</t>
  </si>
  <si>
    <t>2020 год</t>
  </si>
  <si>
    <t>"Ресурсное обеспечение реализации муниципальной программы   за счет всех источников финансирования на 2014-2020 годы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</si>
</sst>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sz val="9"/>
      <color indexed="30"/>
      <name val="Times New Roman"/>
      <family val="1"/>
    </font>
    <font>
      <sz val="11"/>
      <color indexed="30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7"/>
      <color indexed="10"/>
      <name val="Times New Roman"/>
      <family val="1"/>
    </font>
    <font>
      <sz val="7"/>
      <color indexed="3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rgb="FFFF0000"/>
      <name val="Times New Roman"/>
      <family val="1"/>
    </font>
    <font>
      <sz val="9"/>
      <color theme="1"/>
      <name val="Times New Roman"/>
      <family val="1"/>
    </font>
    <font>
      <sz val="10"/>
      <color rgb="FF0070C0"/>
      <name val="Times New Roman"/>
      <family val="1"/>
    </font>
    <font>
      <sz val="8"/>
      <color rgb="FF0070C0"/>
      <name val="Times New Roman"/>
      <family val="1"/>
    </font>
    <font>
      <sz val="9"/>
      <color rgb="FF0070C0"/>
      <name val="Times New Roman"/>
      <family val="1"/>
    </font>
    <font>
      <sz val="11"/>
      <color rgb="FF0070C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7"/>
      <color theme="1"/>
      <name val="Times New Roman"/>
      <family val="1"/>
    </font>
    <font>
      <sz val="7"/>
      <color rgb="FFFF0000"/>
      <name val="Times New Roman"/>
      <family val="1"/>
    </font>
    <font>
      <sz val="7"/>
      <color rgb="FF0070C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>
        <color indexed="63"/>
      </right>
      <top style="medium"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/>
      <top/>
      <bottom/>
    </border>
    <border>
      <left style="thin"/>
      <right>
        <color indexed="63"/>
      </right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0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vertical="center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NumberFormat="1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164" fontId="3" fillId="34" borderId="19" xfId="0" applyNumberFormat="1" applyFont="1" applyFill="1" applyBorder="1" applyAlignment="1">
      <alignment vertical="center" wrapText="1"/>
    </xf>
    <xf numFmtId="164" fontId="3" fillId="34" borderId="20" xfId="0" applyNumberFormat="1" applyFont="1" applyFill="1" applyBorder="1" applyAlignment="1">
      <alignment vertical="center" wrapText="1"/>
    </xf>
    <xf numFmtId="164" fontId="2" fillId="34" borderId="21" xfId="0" applyNumberFormat="1" applyFont="1" applyFill="1" applyBorder="1" applyAlignment="1">
      <alignment horizontal="center" vertical="center" wrapText="1"/>
    </xf>
    <xf numFmtId="164" fontId="3" fillId="34" borderId="22" xfId="0" applyNumberFormat="1" applyFont="1" applyFill="1" applyBorder="1" applyAlignment="1">
      <alignment vertical="center" wrapText="1"/>
    </xf>
    <xf numFmtId="164" fontId="2" fillId="34" borderId="23" xfId="0" applyNumberFormat="1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left" vertical="top" wrapText="1"/>
    </xf>
    <xf numFmtId="0" fontId="3" fillId="34" borderId="25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164" fontId="2" fillId="34" borderId="26" xfId="0" applyNumberFormat="1" applyFont="1" applyFill="1" applyBorder="1" applyAlignment="1">
      <alignment horizontal="center" vertical="center" wrapText="1"/>
    </xf>
    <xf numFmtId="164" fontId="2" fillId="34" borderId="27" xfId="0" applyNumberFormat="1" applyFont="1" applyFill="1" applyBorder="1" applyAlignment="1">
      <alignment horizontal="center" vertical="center" wrapText="1"/>
    </xf>
    <xf numFmtId="164" fontId="3" fillId="34" borderId="28" xfId="0" applyNumberFormat="1" applyFont="1" applyFill="1" applyBorder="1" applyAlignment="1">
      <alignment vertical="center" wrapText="1"/>
    </xf>
    <xf numFmtId="49" fontId="3" fillId="34" borderId="29" xfId="0" applyNumberFormat="1" applyFont="1" applyFill="1" applyBorder="1" applyAlignment="1">
      <alignment vertical="top" wrapText="1"/>
    </xf>
    <xf numFmtId="164" fontId="2" fillId="34" borderId="24" xfId="0" applyNumberFormat="1" applyFont="1" applyFill="1" applyBorder="1" applyAlignment="1">
      <alignment horizontal="center" vertical="center" wrapText="1"/>
    </xf>
    <xf numFmtId="164" fontId="2" fillId="34" borderId="30" xfId="0" applyNumberFormat="1" applyFont="1" applyFill="1" applyBorder="1" applyAlignment="1">
      <alignment horizontal="center" vertical="center" wrapText="1"/>
    </xf>
    <xf numFmtId="164" fontId="2" fillId="34" borderId="25" xfId="0" applyNumberFormat="1" applyFont="1" applyFill="1" applyBorder="1" applyAlignment="1">
      <alignment horizontal="center" vertical="center" wrapText="1"/>
    </xf>
    <xf numFmtId="164" fontId="2" fillId="34" borderId="14" xfId="0" applyNumberFormat="1" applyFont="1" applyFill="1" applyBorder="1" applyAlignment="1">
      <alignment horizontal="center" vertical="center" wrapText="1"/>
    </xf>
    <xf numFmtId="164" fontId="3" fillId="34" borderId="13" xfId="0" applyNumberFormat="1" applyFont="1" applyFill="1" applyBorder="1" applyAlignment="1">
      <alignment vertical="center" wrapText="1"/>
    </xf>
    <xf numFmtId="164" fontId="2" fillId="34" borderId="29" xfId="0" applyNumberFormat="1" applyFont="1" applyFill="1" applyBorder="1" applyAlignment="1">
      <alignment horizontal="center" vertical="center" wrapText="1"/>
    </xf>
    <xf numFmtId="164" fontId="3" fillId="34" borderId="25" xfId="0" applyNumberFormat="1" applyFont="1" applyFill="1" applyBorder="1" applyAlignment="1">
      <alignment vertical="center" wrapText="1"/>
    </xf>
    <xf numFmtId="164" fontId="4" fillId="33" borderId="30" xfId="0" applyNumberFormat="1" applyFont="1" applyFill="1" applyBorder="1" applyAlignment="1">
      <alignment horizontal="center" vertical="center" wrapText="1"/>
    </xf>
    <xf numFmtId="164" fontId="2" fillId="34" borderId="31" xfId="0" applyNumberFormat="1" applyFont="1" applyFill="1" applyBorder="1" applyAlignment="1">
      <alignment horizontal="center" vertical="center" wrapText="1"/>
    </xf>
    <xf numFmtId="164" fontId="2" fillId="34" borderId="32" xfId="0" applyNumberFormat="1" applyFont="1" applyFill="1" applyBorder="1" applyAlignment="1">
      <alignment horizontal="center" vertical="center" wrapText="1"/>
    </xf>
    <xf numFmtId="164" fontId="2" fillId="34" borderId="33" xfId="0" applyNumberFormat="1" applyFont="1" applyFill="1" applyBorder="1" applyAlignment="1">
      <alignment horizontal="center" vertical="center" wrapText="1"/>
    </xf>
    <xf numFmtId="164" fontId="2" fillId="34" borderId="34" xfId="0" applyNumberFormat="1" applyFont="1" applyFill="1" applyBorder="1" applyAlignment="1">
      <alignment horizontal="center" vertical="center" wrapText="1"/>
    </xf>
    <xf numFmtId="164" fontId="2" fillId="34" borderId="35" xfId="0" applyNumberFormat="1" applyFont="1" applyFill="1" applyBorder="1" applyAlignment="1">
      <alignment horizontal="center" vertical="center" wrapText="1"/>
    </xf>
    <xf numFmtId="164" fontId="2" fillId="34" borderId="36" xfId="0" applyNumberFormat="1" applyFont="1" applyFill="1" applyBorder="1" applyAlignment="1">
      <alignment horizontal="center" vertical="center" wrapText="1"/>
    </xf>
    <xf numFmtId="164" fontId="2" fillId="34" borderId="37" xfId="0" applyNumberFormat="1" applyFont="1" applyFill="1" applyBorder="1" applyAlignment="1">
      <alignment horizontal="center" vertical="center" wrapText="1"/>
    </xf>
    <xf numFmtId="164" fontId="2" fillId="34" borderId="38" xfId="0" applyNumberFormat="1" applyFont="1" applyFill="1" applyBorder="1" applyAlignment="1">
      <alignment horizontal="center" vertical="center" wrapText="1"/>
    </xf>
    <xf numFmtId="164" fontId="2" fillId="34" borderId="15" xfId="0" applyNumberFormat="1" applyFont="1" applyFill="1" applyBorder="1" applyAlignment="1">
      <alignment horizontal="center" vertical="center" wrapText="1"/>
    </xf>
    <xf numFmtId="164" fontId="2" fillId="34" borderId="39" xfId="0" applyNumberFormat="1" applyFont="1" applyFill="1" applyBorder="1" applyAlignment="1">
      <alignment horizontal="center" vertical="center" wrapText="1"/>
    </xf>
    <xf numFmtId="164" fontId="3" fillId="34" borderId="40" xfId="0" applyNumberFormat="1" applyFont="1" applyFill="1" applyBorder="1" applyAlignment="1">
      <alignment vertical="center" wrapText="1"/>
    </xf>
    <xf numFmtId="164" fontId="2" fillId="34" borderId="16" xfId="0" applyNumberFormat="1" applyFont="1" applyFill="1" applyBorder="1" applyAlignment="1">
      <alignment horizontal="center" vertical="center" wrapText="1"/>
    </xf>
    <xf numFmtId="49" fontId="3" fillId="34" borderId="24" xfId="0" applyNumberFormat="1" applyFont="1" applyFill="1" applyBorder="1" applyAlignment="1">
      <alignment horizontal="left" vertical="top" wrapText="1"/>
    </xf>
    <xf numFmtId="164" fontId="3" fillId="34" borderId="41" xfId="0" applyNumberFormat="1" applyFont="1" applyFill="1" applyBorder="1" applyAlignment="1">
      <alignment vertical="center" wrapText="1"/>
    </xf>
    <xf numFmtId="49" fontId="3" fillId="34" borderId="25" xfId="0" applyNumberFormat="1" applyFont="1" applyFill="1" applyBorder="1" applyAlignment="1">
      <alignment horizontal="left" vertical="top" wrapText="1"/>
    </xf>
    <xf numFmtId="164" fontId="3" fillId="34" borderId="42" xfId="0" applyNumberFormat="1" applyFont="1" applyFill="1" applyBorder="1" applyAlignment="1">
      <alignment vertical="center" wrapText="1"/>
    </xf>
    <xf numFmtId="164" fontId="3" fillId="34" borderId="43" xfId="0" applyNumberFormat="1" applyFont="1" applyFill="1" applyBorder="1" applyAlignment="1">
      <alignment vertical="center" wrapText="1"/>
    </xf>
    <xf numFmtId="49" fontId="3" fillId="34" borderId="14" xfId="0" applyNumberFormat="1" applyFont="1" applyFill="1" applyBorder="1" applyAlignment="1">
      <alignment horizontal="left" vertical="top" wrapText="1"/>
    </xf>
    <xf numFmtId="164" fontId="3" fillId="34" borderId="44" xfId="0" applyNumberFormat="1" applyFont="1" applyFill="1" applyBorder="1" applyAlignment="1">
      <alignment vertical="center" wrapText="1"/>
    </xf>
    <xf numFmtId="49" fontId="3" fillId="34" borderId="29" xfId="0" applyNumberFormat="1" applyFont="1" applyFill="1" applyBorder="1" applyAlignment="1">
      <alignment horizontal="left" vertical="top" wrapText="1"/>
    </xf>
    <xf numFmtId="164" fontId="2" fillId="34" borderId="45" xfId="0" applyNumberFormat="1" applyFont="1" applyFill="1" applyBorder="1" applyAlignment="1">
      <alignment horizontal="center" vertical="center" wrapText="1"/>
    </xf>
    <xf numFmtId="164" fontId="2" fillId="34" borderId="46" xfId="0" applyNumberFormat="1" applyFont="1" applyFill="1" applyBorder="1" applyAlignment="1">
      <alignment horizontal="center" vertical="center" wrapText="1"/>
    </xf>
    <xf numFmtId="164" fontId="2" fillId="33" borderId="23" xfId="0" applyNumberFormat="1" applyFont="1" applyFill="1" applyBorder="1" applyAlignment="1">
      <alignment horizontal="center" vertical="center" wrapText="1"/>
    </xf>
    <xf numFmtId="164" fontId="2" fillId="33" borderId="21" xfId="0" applyNumberFormat="1" applyFont="1" applyFill="1" applyBorder="1" applyAlignment="1">
      <alignment horizontal="center" vertical="center" wrapText="1"/>
    </xf>
    <xf numFmtId="164" fontId="2" fillId="33" borderId="15" xfId="0" applyNumberFormat="1" applyFont="1" applyFill="1" applyBorder="1" applyAlignment="1">
      <alignment horizontal="center" vertical="center" wrapText="1"/>
    </xf>
    <xf numFmtId="164" fontId="3" fillId="34" borderId="32" xfId="0" applyNumberFormat="1" applyFont="1" applyFill="1" applyBorder="1" applyAlignment="1">
      <alignment vertical="center" wrapText="1"/>
    </xf>
    <xf numFmtId="164" fontId="54" fillId="0" borderId="13" xfId="0" applyNumberFormat="1" applyFont="1" applyBorder="1" applyAlignment="1">
      <alignment vertical="center" wrapText="1"/>
    </xf>
    <xf numFmtId="164" fontId="54" fillId="0" borderId="47" xfId="0" applyNumberFormat="1" applyFont="1" applyBorder="1" applyAlignment="1">
      <alignment horizontal="center" vertical="center" wrapText="1"/>
    </xf>
    <xf numFmtId="164" fontId="54" fillId="0" borderId="46" xfId="0" applyNumberFormat="1" applyFont="1" applyBorder="1" applyAlignment="1">
      <alignment horizontal="center" vertical="center" wrapText="1"/>
    </xf>
    <xf numFmtId="164" fontId="54" fillId="0" borderId="13" xfId="0" applyNumberFormat="1" applyFont="1" applyBorder="1" applyAlignment="1">
      <alignment horizontal="center" vertical="center" wrapText="1"/>
    </xf>
    <xf numFmtId="164" fontId="54" fillId="0" borderId="25" xfId="0" applyNumberFormat="1" applyFont="1" applyBorder="1" applyAlignment="1">
      <alignment vertical="center" wrapText="1"/>
    </xf>
    <xf numFmtId="164" fontId="54" fillId="0" borderId="48" xfId="0" applyNumberFormat="1" applyFont="1" applyBorder="1" applyAlignment="1">
      <alignment horizontal="center" vertical="center" wrapText="1"/>
    </xf>
    <xf numFmtId="164" fontId="54" fillId="0" borderId="49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55" fillId="0" borderId="29" xfId="0" applyNumberFormat="1" applyFont="1" applyBorder="1" applyAlignment="1">
      <alignment vertical="top" wrapText="1"/>
    </xf>
    <xf numFmtId="0" fontId="55" fillId="0" borderId="25" xfId="0" applyFont="1" applyBorder="1" applyAlignment="1">
      <alignment horizontal="left" vertical="top" wrapText="1"/>
    </xf>
    <xf numFmtId="0" fontId="55" fillId="0" borderId="29" xfId="0" applyFont="1" applyBorder="1" applyAlignment="1">
      <alignment horizontal="center" vertical="center" wrapText="1"/>
    </xf>
    <xf numFmtId="0" fontId="55" fillId="0" borderId="13" xfId="0" applyFont="1" applyBorder="1" applyAlignment="1">
      <alignment vertical="center" wrapText="1"/>
    </xf>
    <xf numFmtId="0" fontId="55" fillId="0" borderId="24" xfId="0" applyFont="1" applyBorder="1" applyAlignment="1">
      <alignment vertical="center" wrapText="1"/>
    </xf>
    <xf numFmtId="49" fontId="55" fillId="0" borderId="50" xfId="0" applyNumberFormat="1" applyFont="1" applyBorder="1" applyAlignment="1">
      <alignment vertical="top" wrapText="1"/>
    </xf>
    <xf numFmtId="0" fontId="55" fillId="0" borderId="24" xfId="0" applyFont="1" applyBorder="1" applyAlignment="1">
      <alignment horizontal="left" vertical="top" wrapText="1"/>
    </xf>
    <xf numFmtId="0" fontId="0" fillId="0" borderId="13" xfId="0" applyBorder="1" applyAlignment="1">
      <alignment vertical="center" wrapText="1"/>
    </xf>
    <xf numFmtId="164" fontId="4" fillId="33" borderId="13" xfId="0" applyNumberFormat="1" applyFont="1" applyFill="1" applyBorder="1" applyAlignment="1">
      <alignment horizontal="center" vertical="center" wrapText="1"/>
    </xf>
    <xf numFmtId="164" fontId="4" fillId="33" borderId="25" xfId="0" applyNumberFormat="1" applyFont="1" applyFill="1" applyBorder="1" applyAlignment="1">
      <alignment horizontal="center" vertical="center" wrapText="1"/>
    </xf>
    <xf numFmtId="164" fontId="54" fillId="0" borderId="45" xfId="0" applyNumberFormat="1" applyFont="1" applyBorder="1" applyAlignment="1">
      <alignment horizontal="center" vertical="center" wrapText="1"/>
    </xf>
    <xf numFmtId="164" fontId="4" fillId="33" borderId="47" xfId="0" applyNumberFormat="1" applyFont="1" applyFill="1" applyBorder="1" applyAlignment="1">
      <alignment horizontal="center" vertical="center" wrapText="1"/>
    </xf>
    <xf numFmtId="164" fontId="54" fillId="0" borderId="51" xfId="0" applyNumberFormat="1" applyFont="1" applyBorder="1" applyAlignment="1">
      <alignment horizontal="center" vertical="center" wrapText="1"/>
    </xf>
    <xf numFmtId="164" fontId="4" fillId="33" borderId="48" xfId="0" applyNumberFormat="1" applyFont="1" applyFill="1" applyBorder="1" applyAlignment="1">
      <alignment horizontal="center" vertical="center" wrapText="1"/>
    </xf>
    <xf numFmtId="164" fontId="54" fillId="0" borderId="52" xfId="0" applyNumberFormat="1" applyFont="1" applyBorder="1" applyAlignment="1">
      <alignment horizontal="center" vertical="center" wrapText="1"/>
    </xf>
    <xf numFmtId="164" fontId="55" fillId="0" borderId="50" xfId="0" applyNumberFormat="1" applyFont="1" applyBorder="1" applyAlignment="1">
      <alignment horizontal="center" vertical="center" wrapText="1"/>
    </xf>
    <xf numFmtId="164" fontId="55" fillId="0" borderId="29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64" fontId="2" fillId="34" borderId="52" xfId="0" applyNumberFormat="1" applyFont="1" applyFill="1" applyBorder="1" applyAlignment="1">
      <alignment horizontal="center" vertical="center" wrapText="1"/>
    </xf>
    <xf numFmtId="164" fontId="54" fillId="0" borderId="53" xfId="0" applyNumberFormat="1" applyFont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top" wrapText="1"/>
    </xf>
    <xf numFmtId="164" fontId="2" fillId="34" borderId="55" xfId="0" applyNumberFormat="1" applyFont="1" applyFill="1" applyBorder="1" applyAlignment="1">
      <alignment horizontal="center" vertical="center" wrapText="1"/>
    </xf>
    <xf numFmtId="164" fontId="2" fillId="34" borderId="51" xfId="0" applyNumberFormat="1" applyFont="1" applyFill="1" applyBorder="1" applyAlignment="1">
      <alignment horizontal="center" vertical="center" wrapText="1"/>
    </xf>
    <xf numFmtId="164" fontId="4" fillId="34" borderId="12" xfId="0" applyNumberFormat="1" applyFont="1" applyFill="1" applyBorder="1" applyAlignment="1">
      <alignment horizontal="center" vertical="center" wrapText="1"/>
    </xf>
    <xf numFmtId="164" fontId="54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64" fontId="54" fillId="0" borderId="24" xfId="0" applyNumberFormat="1" applyFont="1" applyBorder="1" applyAlignment="1">
      <alignment horizontal="center" vertical="center" wrapText="1"/>
    </xf>
    <xf numFmtId="164" fontId="56" fillId="34" borderId="56" xfId="0" applyNumberFormat="1" applyFont="1" applyFill="1" applyBorder="1" applyAlignment="1">
      <alignment horizontal="center" vertical="center" wrapText="1"/>
    </xf>
    <xf numFmtId="164" fontId="56" fillId="34" borderId="57" xfId="0" applyNumberFormat="1" applyFont="1" applyFill="1" applyBorder="1" applyAlignment="1">
      <alignment horizontal="center" vertical="center" wrapText="1"/>
    </xf>
    <xf numFmtId="164" fontId="56" fillId="33" borderId="56" xfId="0" applyNumberFormat="1" applyFont="1" applyFill="1" applyBorder="1" applyAlignment="1">
      <alignment horizontal="center" vertical="center" wrapText="1"/>
    </xf>
    <xf numFmtId="164" fontId="56" fillId="33" borderId="57" xfId="0" applyNumberFormat="1" applyFont="1" applyFill="1" applyBorder="1" applyAlignment="1">
      <alignment horizontal="center" vertical="center" wrapText="1"/>
    </xf>
    <xf numFmtId="164" fontId="54" fillId="34" borderId="47" xfId="0" applyNumberFormat="1" applyFont="1" applyFill="1" applyBorder="1" applyAlignment="1">
      <alignment horizontal="center" vertical="center" wrapText="1"/>
    </xf>
    <xf numFmtId="164" fontId="54" fillId="34" borderId="46" xfId="0" applyNumberFormat="1" applyFont="1" applyFill="1" applyBorder="1" applyAlignment="1">
      <alignment horizontal="center" vertical="center" wrapText="1"/>
    </xf>
    <xf numFmtId="164" fontId="56" fillId="34" borderId="58" xfId="0" applyNumberFormat="1" applyFont="1" applyFill="1" applyBorder="1" applyAlignment="1">
      <alignment horizontal="center" vertical="center" wrapText="1"/>
    </xf>
    <xf numFmtId="164" fontId="56" fillId="34" borderId="59" xfId="0" applyNumberFormat="1" applyFont="1" applyFill="1" applyBorder="1" applyAlignment="1">
      <alignment horizontal="center" vertical="center" wrapText="1"/>
    </xf>
    <xf numFmtId="164" fontId="56" fillId="34" borderId="60" xfId="0" applyNumberFormat="1" applyFont="1" applyFill="1" applyBorder="1" applyAlignment="1">
      <alignment horizontal="center" vertical="center" wrapText="1"/>
    </xf>
    <xf numFmtId="164" fontId="56" fillId="34" borderId="54" xfId="0" applyNumberFormat="1" applyFont="1" applyFill="1" applyBorder="1" applyAlignment="1">
      <alignment horizontal="center" vertical="center" wrapText="1"/>
    </xf>
    <xf numFmtId="164" fontId="56" fillId="34" borderId="61" xfId="0" applyNumberFormat="1" applyFont="1" applyFill="1" applyBorder="1" applyAlignment="1">
      <alignment horizontal="center" vertical="center" wrapText="1"/>
    </xf>
    <xf numFmtId="164" fontId="56" fillId="34" borderId="62" xfId="0" applyNumberFormat="1" applyFont="1" applyFill="1" applyBorder="1" applyAlignment="1">
      <alignment horizontal="center" vertical="center" wrapText="1"/>
    </xf>
    <xf numFmtId="164" fontId="56" fillId="34" borderId="63" xfId="0" applyNumberFormat="1" applyFont="1" applyFill="1" applyBorder="1" applyAlignment="1">
      <alignment horizontal="center" vertical="center" wrapText="1"/>
    </xf>
    <xf numFmtId="164" fontId="56" fillId="33" borderId="64" xfId="0" applyNumberFormat="1" applyFont="1" applyFill="1" applyBorder="1" applyAlignment="1">
      <alignment horizontal="center" vertical="center" wrapText="1"/>
    </xf>
    <xf numFmtId="164" fontId="2" fillId="34" borderId="0" xfId="0" applyNumberFormat="1" applyFont="1" applyFill="1" applyAlignment="1">
      <alignment horizontal="center" vertical="center" wrapText="1"/>
    </xf>
    <xf numFmtId="164" fontId="3" fillId="34" borderId="25" xfId="0" applyNumberFormat="1" applyFont="1" applyFill="1" applyBorder="1" applyAlignment="1">
      <alignment vertical="top" wrapText="1"/>
    </xf>
    <xf numFmtId="164" fontId="3" fillId="34" borderId="24" xfId="0" applyNumberFormat="1" applyFont="1" applyFill="1" applyBorder="1" applyAlignment="1">
      <alignment vertical="top" wrapText="1"/>
    </xf>
    <xf numFmtId="164" fontId="2" fillId="34" borderId="25" xfId="0" applyNumberFormat="1" applyFont="1" applyFill="1" applyBorder="1" applyAlignment="1">
      <alignment vertical="top" wrapText="1"/>
    </xf>
    <xf numFmtId="164" fontId="2" fillId="34" borderId="14" xfId="0" applyNumberFormat="1" applyFont="1" applyFill="1" applyBorder="1" applyAlignment="1">
      <alignment vertical="top" wrapText="1"/>
    </xf>
    <xf numFmtId="164" fontId="2" fillId="34" borderId="24" xfId="0" applyNumberFormat="1" applyFont="1" applyFill="1" applyBorder="1" applyAlignment="1">
      <alignment vertical="top" wrapText="1"/>
    </xf>
    <xf numFmtId="164" fontId="2" fillId="34" borderId="52" xfId="0" applyNumberFormat="1" applyFont="1" applyFill="1" applyBorder="1" applyAlignment="1">
      <alignment vertical="top" wrapText="1"/>
    </xf>
    <xf numFmtId="164" fontId="2" fillId="0" borderId="12" xfId="0" applyNumberFormat="1" applyFont="1" applyBorder="1" applyAlignment="1">
      <alignment horizontal="center" vertical="center" wrapText="1"/>
    </xf>
    <xf numFmtId="164" fontId="53" fillId="0" borderId="25" xfId="0" applyNumberFormat="1" applyFont="1" applyBorder="1" applyAlignment="1">
      <alignment vertical="top" wrapText="1"/>
    </xf>
    <xf numFmtId="164" fontId="53" fillId="0" borderId="24" xfId="0" applyNumberFormat="1" applyFont="1" applyBorder="1" applyAlignment="1">
      <alignment vertical="top" wrapText="1"/>
    </xf>
    <xf numFmtId="164" fontId="55" fillId="0" borderId="25" xfId="0" applyNumberFormat="1" applyFont="1" applyBorder="1" applyAlignment="1">
      <alignment vertical="top" wrapText="1"/>
    </xf>
    <xf numFmtId="164" fontId="53" fillId="0" borderId="14" xfId="0" applyNumberFormat="1" applyFont="1" applyBorder="1" applyAlignment="1">
      <alignment vertical="top" wrapText="1"/>
    </xf>
    <xf numFmtId="164" fontId="54" fillId="34" borderId="38" xfId="0" applyNumberFormat="1" applyFont="1" applyFill="1" applyBorder="1" applyAlignment="1">
      <alignment horizontal="center" vertical="center" wrapText="1"/>
    </xf>
    <xf numFmtId="164" fontId="54" fillId="34" borderId="16" xfId="0" applyNumberFormat="1" applyFont="1" applyFill="1" applyBorder="1" applyAlignment="1">
      <alignment horizontal="center" vertical="center" wrapText="1"/>
    </xf>
    <xf numFmtId="164" fontId="57" fillId="0" borderId="13" xfId="0" applyNumberFormat="1" applyFont="1" applyBorder="1" applyAlignment="1">
      <alignment horizontal="center" vertical="center" wrapText="1"/>
    </xf>
    <xf numFmtId="164" fontId="7" fillId="33" borderId="13" xfId="0" applyNumberFormat="1" applyFont="1" applyFill="1" applyBorder="1" applyAlignment="1">
      <alignment horizontal="center" vertical="center" wrapText="1"/>
    </xf>
    <xf numFmtId="164" fontId="57" fillId="0" borderId="51" xfId="0" applyNumberFormat="1" applyFont="1" applyBorder="1" applyAlignment="1">
      <alignment horizontal="center" vertical="center" wrapText="1"/>
    </xf>
    <xf numFmtId="0" fontId="57" fillId="0" borderId="13" xfId="0" applyFont="1" applyBorder="1" applyAlignment="1">
      <alignment vertical="center" wrapText="1"/>
    </xf>
    <xf numFmtId="164" fontId="56" fillId="0" borderId="13" xfId="0" applyNumberFormat="1" applyFont="1" applyBorder="1" applyAlignment="1">
      <alignment horizontal="center" vertical="center" wrapText="1"/>
    </xf>
    <xf numFmtId="164" fontId="56" fillId="34" borderId="64" xfId="0" applyNumberFormat="1" applyFont="1" applyFill="1" applyBorder="1" applyAlignment="1">
      <alignment horizontal="center" vertical="center" wrapText="1"/>
    </xf>
    <xf numFmtId="164" fontId="56" fillId="33" borderId="12" xfId="0" applyNumberFormat="1" applyFont="1" applyFill="1" applyBorder="1" applyAlignment="1">
      <alignment horizontal="center" vertical="center" wrapText="1"/>
    </xf>
    <xf numFmtId="164" fontId="53" fillId="0" borderId="13" xfId="0" applyNumberFormat="1" applyFont="1" applyBorder="1" applyAlignment="1">
      <alignment horizontal="center" vertical="center" wrapText="1"/>
    </xf>
    <xf numFmtId="164" fontId="54" fillId="0" borderId="65" xfId="0" applyNumberFormat="1" applyFont="1" applyBorder="1" applyAlignment="1">
      <alignment horizontal="center" vertical="center" wrapText="1"/>
    </xf>
    <xf numFmtId="164" fontId="0" fillId="0" borderId="52" xfId="0" applyNumberFormat="1" applyBorder="1" applyAlignment="1">
      <alignment horizontal="center" vertical="center" wrapText="1"/>
    </xf>
    <xf numFmtId="164" fontId="53" fillId="0" borderId="25" xfId="0" applyNumberFormat="1" applyFont="1" applyBorder="1" applyAlignment="1">
      <alignment vertical="top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164" fontId="0" fillId="0" borderId="24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164" fontId="4" fillId="33" borderId="24" xfId="0" applyNumberFormat="1" applyFont="1" applyFill="1" applyBorder="1" applyAlignment="1">
      <alignment horizontal="center" vertical="center" wrapText="1"/>
    </xf>
    <xf numFmtId="0" fontId="58" fillId="34" borderId="27" xfId="0" applyFont="1" applyFill="1" applyBorder="1" applyAlignment="1">
      <alignment horizontal="center" vertical="center" wrapText="1"/>
    </xf>
    <xf numFmtId="0" fontId="58" fillId="34" borderId="46" xfId="0" applyFont="1" applyFill="1" applyBorder="1" applyAlignment="1">
      <alignment horizontal="center" vertical="top" wrapText="1"/>
    </xf>
    <xf numFmtId="164" fontId="59" fillId="33" borderId="11" xfId="0" applyNumberFormat="1" applyFont="1" applyFill="1" applyBorder="1" applyAlignment="1">
      <alignment horizontal="center" vertical="center" wrapText="1"/>
    </xf>
    <xf numFmtId="164" fontId="59" fillId="33" borderId="12" xfId="0" applyNumberFormat="1" applyFont="1" applyFill="1" applyBorder="1" applyAlignment="1">
      <alignment horizontal="center" vertical="center" wrapText="1"/>
    </xf>
    <xf numFmtId="164" fontId="59" fillId="34" borderId="16" xfId="0" applyNumberFormat="1" applyFont="1" applyFill="1" applyBorder="1" applyAlignment="1">
      <alignment horizontal="center" vertical="center" wrapText="1"/>
    </xf>
    <xf numFmtId="164" fontId="59" fillId="33" borderId="16" xfId="0" applyNumberFormat="1" applyFont="1" applyFill="1" applyBorder="1" applyAlignment="1">
      <alignment horizontal="center" vertical="center" wrapText="1"/>
    </xf>
    <xf numFmtId="164" fontId="59" fillId="34" borderId="12" xfId="0" applyNumberFormat="1" applyFont="1" applyFill="1" applyBorder="1" applyAlignment="1">
      <alignment horizontal="center" vertical="center" wrapText="1"/>
    </xf>
    <xf numFmtId="164" fontId="59" fillId="0" borderId="10" xfId="0" applyNumberFormat="1" applyFont="1" applyBorder="1" applyAlignment="1">
      <alignment horizontal="center" vertical="center" wrapText="1"/>
    </xf>
    <xf numFmtId="164" fontId="59" fillId="0" borderId="12" xfId="0" applyNumberFormat="1" applyFont="1" applyBorder="1" applyAlignment="1">
      <alignment horizontal="center" vertical="center" wrapText="1"/>
    </xf>
    <xf numFmtId="164" fontId="59" fillId="0" borderId="16" xfId="0" applyNumberFormat="1" applyFont="1" applyBorder="1" applyAlignment="1">
      <alignment horizontal="center" vertical="center" wrapText="1"/>
    </xf>
    <xf numFmtId="164" fontId="59" fillId="0" borderId="11" xfId="0" applyNumberFormat="1" applyFont="1" applyBorder="1" applyAlignment="1">
      <alignment horizontal="center" vertical="center" wrapText="1"/>
    </xf>
    <xf numFmtId="164" fontId="59" fillId="0" borderId="18" xfId="0" applyNumberFormat="1" applyFont="1" applyBorder="1" applyAlignment="1">
      <alignment horizontal="center" vertical="center" wrapText="1"/>
    </xf>
    <xf numFmtId="164" fontId="60" fillId="0" borderId="49" xfId="0" applyNumberFormat="1" applyFont="1" applyBorder="1" applyAlignment="1">
      <alignment horizontal="center" vertical="center" wrapText="1"/>
    </xf>
    <xf numFmtId="164" fontId="59" fillId="0" borderId="13" xfId="0" applyNumberFormat="1" applyFont="1" applyBorder="1" applyAlignment="1">
      <alignment horizontal="center" vertical="center" wrapText="1"/>
    </xf>
    <xf numFmtId="164" fontId="59" fillId="34" borderId="18" xfId="0" applyNumberFormat="1" applyFont="1" applyFill="1" applyBorder="1" applyAlignment="1">
      <alignment horizontal="center" vertical="center" wrapText="1"/>
    </xf>
    <xf numFmtId="164" fontId="59" fillId="0" borderId="46" xfId="0" applyNumberFormat="1" applyFont="1" applyBorder="1" applyAlignment="1">
      <alignment horizontal="center" vertical="center" wrapText="1"/>
    </xf>
    <xf numFmtId="164" fontId="59" fillId="34" borderId="46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164" fontId="54" fillId="0" borderId="24" xfId="0" applyNumberFormat="1" applyFont="1" applyBorder="1" applyAlignment="1">
      <alignment vertical="center" wrapText="1"/>
    </xf>
    <xf numFmtId="164" fontId="54" fillId="0" borderId="66" xfId="0" applyNumberFormat="1" applyFont="1" applyBorder="1" applyAlignment="1">
      <alignment horizontal="center" vertical="center" wrapText="1"/>
    </xf>
    <xf numFmtId="164" fontId="54" fillId="0" borderId="67" xfId="0" applyNumberFormat="1" applyFont="1" applyBorder="1" applyAlignment="1">
      <alignment horizontal="center" vertical="center" wrapText="1"/>
    </xf>
    <xf numFmtId="164" fontId="59" fillId="0" borderId="49" xfId="0" applyNumberFormat="1" applyFont="1" applyBorder="1" applyAlignment="1">
      <alignment horizontal="center" vertical="center" wrapText="1"/>
    </xf>
    <xf numFmtId="164" fontId="53" fillId="0" borderId="24" xfId="0" applyNumberFormat="1" applyFont="1" applyBorder="1" applyAlignment="1">
      <alignment horizontal="center" vertical="center" wrapText="1"/>
    </xf>
    <xf numFmtId="164" fontId="59" fillId="0" borderId="24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164" fontId="53" fillId="0" borderId="68" xfId="0" applyNumberFormat="1" applyFont="1" applyBorder="1" applyAlignment="1">
      <alignment horizontal="center" vertical="center" wrapText="1"/>
    </xf>
    <xf numFmtId="164" fontId="53" fillId="0" borderId="61" xfId="0" applyNumberFormat="1" applyFont="1" applyBorder="1" applyAlignment="1">
      <alignment horizontal="center" vertical="center" wrapText="1"/>
    </xf>
    <xf numFmtId="0" fontId="55" fillId="0" borderId="24" xfId="0" applyFont="1" applyBorder="1" applyAlignment="1">
      <alignment horizontal="left" vertical="top" wrapText="1"/>
    </xf>
    <xf numFmtId="0" fontId="62" fillId="34" borderId="58" xfId="0" applyFont="1" applyFill="1" applyBorder="1" applyAlignment="1">
      <alignment horizontal="center" vertical="center" wrapText="1"/>
    </xf>
    <xf numFmtId="0" fontId="62" fillId="34" borderId="69" xfId="0" applyFont="1" applyFill="1" applyBorder="1" applyAlignment="1">
      <alignment horizontal="center" vertical="top" wrapText="1"/>
    </xf>
    <xf numFmtId="164" fontId="56" fillId="0" borderId="53" xfId="0" applyNumberFormat="1" applyFont="1" applyBorder="1" applyAlignment="1">
      <alignment horizontal="center" vertical="center" wrapText="1"/>
    </xf>
    <xf numFmtId="164" fontId="56" fillId="0" borderId="0" xfId="0" applyNumberFormat="1" applyFont="1" applyBorder="1" applyAlignment="1">
      <alignment horizontal="center" vertical="center" wrapText="1"/>
    </xf>
    <xf numFmtId="164" fontId="56" fillId="0" borderId="68" xfId="0" applyNumberFormat="1" applyFont="1" applyBorder="1" applyAlignment="1">
      <alignment horizontal="center" vertical="center" wrapText="1"/>
    </xf>
    <xf numFmtId="164" fontId="63" fillId="0" borderId="68" xfId="0" applyNumberFormat="1" applyFont="1" applyBorder="1" applyAlignment="1">
      <alignment horizontal="center" vertical="center" wrapText="1"/>
    </xf>
    <xf numFmtId="164" fontId="56" fillId="0" borderId="24" xfId="0" applyNumberFormat="1" applyFont="1" applyBorder="1" applyAlignment="1">
      <alignment horizontal="center" vertical="center" wrapText="1"/>
    </xf>
    <xf numFmtId="164" fontId="56" fillId="0" borderId="61" xfId="0" applyNumberFormat="1" applyFont="1" applyBorder="1" applyAlignment="1">
      <alignment horizontal="center" vertical="center" wrapText="1"/>
    </xf>
    <xf numFmtId="164" fontId="56" fillId="0" borderId="70" xfId="0" applyNumberFormat="1" applyFont="1" applyBorder="1" applyAlignment="1">
      <alignment horizontal="center" vertical="center" wrapText="1"/>
    </xf>
    <xf numFmtId="164" fontId="56" fillId="0" borderId="71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164" fontId="0" fillId="0" borderId="52" xfId="0" applyNumberFormat="1" applyBorder="1" applyAlignment="1">
      <alignment horizontal="center" vertical="center" wrapText="1"/>
    </xf>
    <xf numFmtId="164" fontId="54" fillId="0" borderId="65" xfId="0" applyNumberFormat="1" applyFont="1" applyBorder="1" applyAlignment="1">
      <alignment horizontal="center" vertical="center" wrapText="1"/>
    </xf>
    <xf numFmtId="164" fontId="2" fillId="33" borderId="64" xfId="0" applyNumberFormat="1" applyFont="1" applyFill="1" applyBorder="1" applyAlignment="1">
      <alignment horizontal="center" vertical="center" wrapText="1"/>
    </xf>
    <xf numFmtId="0" fontId="3" fillId="34" borderId="63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top" wrapText="1"/>
    </xf>
    <xf numFmtId="164" fontId="2" fillId="33" borderId="57" xfId="0" applyNumberFormat="1" applyFont="1" applyFill="1" applyBorder="1" applyAlignment="1">
      <alignment horizontal="center" vertical="center" wrapText="1"/>
    </xf>
    <xf numFmtId="164" fontId="2" fillId="34" borderId="58" xfId="0" applyNumberFormat="1" applyFont="1" applyFill="1" applyBorder="1" applyAlignment="1">
      <alignment horizontal="center" vertical="center" wrapText="1"/>
    </xf>
    <xf numFmtId="164" fontId="2" fillId="33" borderId="58" xfId="0" applyNumberFormat="1" applyFont="1" applyFill="1" applyBorder="1" applyAlignment="1">
      <alignment horizontal="center" vertical="center" wrapText="1"/>
    </xf>
    <xf numFmtId="164" fontId="4" fillId="34" borderId="57" xfId="0" applyNumberFormat="1" applyFont="1" applyFill="1" applyBorder="1" applyAlignment="1">
      <alignment horizontal="center" vertical="center" wrapText="1"/>
    </xf>
    <xf numFmtId="164" fontId="54" fillId="0" borderId="56" xfId="0" applyNumberFormat="1" applyFont="1" applyBorder="1" applyAlignment="1">
      <alignment horizontal="center" vertical="center" wrapText="1"/>
    </xf>
    <xf numFmtId="164" fontId="54" fillId="0" borderId="57" xfId="0" applyNumberFormat="1" applyFont="1" applyBorder="1" applyAlignment="1">
      <alignment horizontal="center" vertical="center" wrapText="1"/>
    </xf>
    <xf numFmtId="164" fontId="54" fillId="0" borderId="58" xfId="0" applyNumberFormat="1" applyFont="1" applyBorder="1" applyAlignment="1">
      <alignment horizontal="center" vertical="center" wrapText="1"/>
    </xf>
    <xf numFmtId="164" fontId="54" fillId="0" borderId="64" xfId="0" applyNumberFormat="1" applyFont="1" applyBorder="1" applyAlignment="1">
      <alignment horizontal="center" vertical="center" wrapText="1"/>
    </xf>
    <xf numFmtId="164" fontId="54" fillId="0" borderId="69" xfId="0" applyNumberFormat="1" applyFont="1" applyBorder="1" applyAlignment="1">
      <alignment horizontal="center" vertical="center" wrapText="1"/>
    </xf>
    <xf numFmtId="164" fontId="57" fillId="0" borderId="70" xfId="0" applyNumberFormat="1" applyFont="1" applyBorder="1" applyAlignment="1">
      <alignment horizontal="center" vertical="center" wrapText="1"/>
    </xf>
    <xf numFmtId="164" fontId="54" fillId="0" borderId="68" xfId="0" applyNumberFormat="1" applyFont="1" applyBorder="1" applyAlignment="1">
      <alignment horizontal="center" vertical="center" wrapText="1"/>
    </xf>
    <xf numFmtId="164" fontId="54" fillId="0" borderId="50" xfId="0" applyNumberFormat="1" applyFont="1" applyBorder="1" applyAlignment="1">
      <alignment horizontal="center" vertical="center" wrapText="1"/>
    </xf>
    <xf numFmtId="164" fontId="2" fillId="34" borderId="69" xfId="0" applyNumberFormat="1" applyFont="1" applyFill="1" applyBorder="1" applyAlignment="1">
      <alignment horizontal="center" vertical="center" wrapText="1"/>
    </xf>
    <xf numFmtId="164" fontId="54" fillId="0" borderId="61" xfId="0" applyNumberFormat="1" applyFont="1" applyBorder="1" applyAlignment="1">
      <alignment horizontal="center" vertical="center" wrapText="1"/>
    </xf>
    <xf numFmtId="164" fontId="54" fillId="0" borderId="70" xfId="0" applyNumberFormat="1" applyFont="1" applyBorder="1" applyAlignment="1">
      <alignment horizontal="center" vertical="center" wrapText="1"/>
    </xf>
    <xf numFmtId="164" fontId="54" fillId="34" borderId="58" xfId="0" applyNumberFormat="1" applyFont="1" applyFill="1" applyBorder="1" applyAlignment="1">
      <alignment horizontal="center" vertical="center" wrapText="1"/>
    </xf>
    <xf numFmtId="164" fontId="54" fillId="34" borderId="61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top" wrapText="1"/>
    </xf>
    <xf numFmtId="164" fontId="56" fillId="34" borderId="12" xfId="0" applyNumberFormat="1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57" fillId="0" borderId="12" xfId="0" applyNumberFormat="1" applyFont="1" applyBorder="1" applyAlignment="1">
      <alignment horizontal="center" vertical="center" wrapText="1"/>
    </xf>
    <xf numFmtId="164" fontId="54" fillId="34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4" fillId="0" borderId="13" xfId="0" applyFont="1" applyBorder="1" applyAlignment="1">
      <alignment horizontal="left" vertical="top" wrapText="1"/>
    </xf>
    <xf numFmtId="164" fontId="64" fillId="0" borderId="13" xfId="0" applyNumberFormat="1" applyFont="1" applyBorder="1" applyAlignment="1">
      <alignment horizontal="left" vertical="top" wrapText="1"/>
    </xf>
    <xf numFmtId="164" fontId="65" fillId="0" borderId="13" xfId="0" applyNumberFormat="1" applyFont="1" applyBorder="1" applyAlignment="1">
      <alignment horizontal="left" vertical="top" wrapText="1"/>
    </xf>
    <xf numFmtId="164" fontId="66" fillId="0" borderId="13" xfId="0" applyNumberFormat="1" applyFont="1" applyBorder="1" applyAlignment="1">
      <alignment horizontal="left" vertical="top" wrapText="1"/>
    </xf>
    <xf numFmtId="164" fontId="64" fillId="0" borderId="68" xfId="0" applyNumberFormat="1" applyFont="1" applyBorder="1" applyAlignment="1">
      <alignment horizontal="left" vertical="top" wrapText="1"/>
    </xf>
    <xf numFmtId="164" fontId="64" fillId="0" borderId="12" xfId="0" applyNumberFormat="1" applyFont="1" applyBorder="1" applyAlignment="1">
      <alignment horizontal="left" vertical="top" wrapText="1"/>
    </xf>
    <xf numFmtId="164" fontId="64" fillId="0" borderId="51" xfId="0" applyNumberFormat="1" applyFont="1" applyBorder="1" applyAlignment="1">
      <alignment horizontal="left" vertical="top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64" fontId="64" fillId="0" borderId="0" xfId="0" applyNumberFormat="1" applyFont="1" applyAlignment="1">
      <alignment/>
    </xf>
    <xf numFmtId="164" fontId="8" fillId="34" borderId="23" xfId="0" applyNumberFormat="1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164" fontId="65" fillId="34" borderId="56" xfId="0" applyNumberFormat="1" applyFont="1" applyFill="1" applyBorder="1" applyAlignment="1">
      <alignment horizontal="center" vertical="center" wrapText="1"/>
    </xf>
    <xf numFmtId="164" fontId="66" fillId="33" borderId="11" xfId="0" applyNumberFormat="1" applyFont="1" applyFill="1" applyBorder="1" applyAlignment="1">
      <alignment horizontal="center" vertical="center" wrapText="1"/>
    </xf>
    <xf numFmtId="164" fontId="8" fillId="33" borderId="64" xfId="0" applyNumberFormat="1" applyFont="1" applyFill="1" applyBorder="1" applyAlignment="1">
      <alignment horizontal="center" vertical="center" wrapText="1"/>
    </xf>
    <xf numFmtId="164" fontId="8" fillId="33" borderId="12" xfId="0" applyNumberFormat="1" applyFont="1" applyFill="1" applyBorder="1" applyAlignment="1">
      <alignment horizontal="center" vertical="center" wrapText="1"/>
    </xf>
    <xf numFmtId="164" fontId="8" fillId="34" borderId="33" xfId="0" applyNumberFormat="1" applyFont="1" applyFill="1" applyBorder="1" applyAlignment="1">
      <alignment horizontal="center" vertical="center" wrapText="1"/>
    </xf>
    <xf numFmtId="164" fontId="65" fillId="33" borderId="56" xfId="0" applyNumberFormat="1" applyFont="1" applyFill="1" applyBorder="1" applyAlignment="1">
      <alignment horizontal="center" vertical="center" wrapText="1"/>
    </xf>
    <xf numFmtId="164" fontId="65" fillId="33" borderId="64" xfId="0" applyNumberFormat="1" applyFont="1" applyFill="1" applyBorder="1" applyAlignment="1">
      <alignment horizontal="center" vertical="center" wrapText="1"/>
    </xf>
    <xf numFmtId="164" fontId="65" fillId="33" borderId="12" xfId="0" applyNumberFormat="1" applyFont="1" applyFill="1" applyBorder="1" applyAlignment="1">
      <alignment horizontal="center" vertical="center" wrapText="1"/>
    </xf>
    <xf numFmtId="164" fontId="8" fillId="34" borderId="67" xfId="0" applyNumberFormat="1" applyFont="1" applyFill="1" applyBorder="1" applyAlignment="1">
      <alignment horizontal="center" vertical="center" wrapText="1"/>
    </xf>
    <xf numFmtId="164" fontId="65" fillId="34" borderId="7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4" fillId="0" borderId="72" xfId="0" applyFont="1" applyBorder="1" applyAlignment="1">
      <alignment/>
    </xf>
    <xf numFmtId="164" fontId="2" fillId="34" borderId="50" xfId="0" applyNumberFormat="1" applyFont="1" applyFill="1" applyBorder="1" applyAlignment="1">
      <alignment horizontal="center" vertical="center" wrapText="1"/>
    </xf>
    <xf numFmtId="164" fontId="2" fillId="34" borderId="29" xfId="0" applyNumberFormat="1" applyFont="1" applyFill="1" applyBorder="1" applyAlignment="1">
      <alignment horizontal="center" vertical="center" wrapText="1"/>
    </xf>
    <xf numFmtId="164" fontId="2" fillId="34" borderId="73" xfId="0" applyNumberFormat="1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top" wrapText="1"/>
    </xf>
    <xf numFmtId="0" fontId="6" fillId="34" borderId="74" xfId="0" applyFont="1" applyFill="1" applyBorder="1" applyAlignment="1">
      <alignment horizontal="center" vertical="top" wrapText="1"/>
    </xf>
    <xf numFmtId="0" fontId="6" fillId="34" borderId="29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6" fillId="34" borderId="73" xfId="0" applyFont="1" applyFill="1" applyBorder="1" applyAlignment="1">
      <alignment horizontal="center" vertical="top" wrapText="1"/>
    </xf>
    <xf numFmtId="0" fontId="6" fillId="34" borderId="75" xfId="0" applyFont="1" applyFill="1" applyBorder="1" applyAlignment="1">
      <alignment horizontal="center" vertical="top" wrapText="1"/>
    </xf>
    <xf numFmtId="164" fontId="2" fillId="34" borderId="19" xfId="0" applyNumberFormat="1" applyFont="1" applyFill="1" applyBorder="1" applyAlignment="1">
      <alignment horizontal="center" vertical="center" wrapText="1"/>
    </xf>
    <xf numFmtId="164" fontId="2" fillId="34" borderId="20" xfId="0" applyNumberFormat="1" applyFont="1" applyFill="1" applyBorder="1" applyAlignment="1">
      <alignment horizontal="center" vertical="center" wrapText="1"/>
    </xf>
    <xf numFmtId="164" fontId="2" fillId="34" borderId="28" xfId="0" applyNumberFormat="1" applyFont="1" applyFill="1" applyBorder="1" applyAlignment="1">
      <alignment horizontal="center" vertical="center" wrapText="1"/>
    </xf>
    <xf numFmtId="49" fontId="3" fillId="34" borderId="24" xfId="0" applyNumberFormat="1" applyFont="1" applyFill="1" applyBorder="1" applyAlignment="1">
      <alignment horizontal="left" vertical="top" wrapText="1"/>
    </xf>
    <xf numFmtId="49" fontId="3" fillId="34" borderId="25" xfId="0" applyNumberFormat="1" applyFont="1" applyFill="1" applyBorder="1" applyAlignment="1">
      <alignment horizontal="left" vertical="top" wrapText="1"/>
    </xf>
    <xf numFmtId="49" fontId="3" fillId="34" borderId="14" xfId="0" applyNumberFormat="1" applyFont="1" applyFill="1" applyBorder="1" applyAlignment="1">
      <alignment horizontal="left" vertical="top" wrapText="1"/>
    </xf>
    <xf numFmtId="164" fontId="2" fillId="34" borderId="22" xfId="0" applyNumberFormat="1" applyFont="1" applyFill="1" applyBorder="1" applyAlignment="1">
      <alignment horizontal="center" vertical="center" wrapText="1"/>
    </xf>
    <xf numFmtId="164" fontId="2" fillId="34" borderId="26" xfId="0" applyNumberFormat="1" applyFont="1" applyFill="1" applyBorder="1" applyAlignment="1">
      <alignment horizontal="center" vertical="center" wrapText="1"/>
    </xf>
    <xf numFmtId="164" fontId="2" fillId="34" borderId="48" xfId="0" applyNumberFormat="1" applyFont="1" applyFill="1" applyBorder="1" applyAlignment="1">
      <alignment horizontal="center" vertical="center" wrapText="1"/>
    </xf>
    <xf numFmtId="164" fontId="2" fillId="34" borderId="24" xfId="0" applyNumberFormat="1" applyFont="1" applyFill="1" applyBorder="1" applyAlignment="1">
      <alignment horizontal="center" vertical="center" wrapText="1"/>
    </xf>
    <xf numFmtId="164" fontId="2" fillId="34" borderId="25" xfId="0" applyNumberFormat="1" applyFont="1" applyFill="1" applyBorder="1" applyAlignment="1">
      <alignment horizontal="center" vertical="center" wrapText="1"/>
    </xf>
    <xf numFmtId="164" fontId="2" fillId="34" borderId="14" xfId="0" applyNumberFormat="1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left" vertical="top" wrapText="1"/>
    </xf>
    <xf numFmtId="0" fontId="3" fillId="34" borderId="25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164" fontId="3" fillId="34" borderId="25" xfId="0" applyNumberFormat="1" applyFont="1" applyFill="1" applyBorder="1" applyAlignment="1">
      <alignment vertical="center" wrapText="1"/>
    </xf>
    <xf numFmtId="0" fontId="53" fillId="0" borderId="25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49" fontId="3" fillId="34" borderId="41" xfId="0" applyNumberFormat="1" applyFont="1" applyFill="1" applyBorder="1" applyAlignment="1">
      <alignment horizontal="left" vertical="top" wrapText="1"/>
    </xf>
    <xf numFmtId="49" fontId="3" fillId="34" borderId="43" xfId="0" applyNumberFormat="1" applyFont="1" applyFill="1" applyBorder="1" applyAlignment="1">
      <alignment horizontal="left" vertical="top" wrapText="1"/>
    </xf>
    <xf numFmtId="49" fontId="3" fillId="34" borderId="76" xfId="0" applyNumberFormat="1" applyFont="1" applyFill="1" applyBorder="1" applyAlignment="1">
      <alignment horizontal="left" vertical="top" wrapText="1"/>
    </xf>
    <xf numFmtId="49" fontId="3" fillId="34" borderId="41" xfId="0" applyNumberFormat="1" applyFont="1" applyFill="1" applyBorder="1" applyAlignment="1">
      <alignment vertical="top" wrapText="1"/>
    </xf>
    <xf numFmtId="49" fontId="3" fillId="34" borderId="43" xfId="0" applyNumberFormat="1" applyFont="1" applyFill="1" applyBorder="1" applyAlignment="1">
      <alignment vertical="top" wrapText="1"/>
    </xf>
    <xf numFmtId="49" fontId="3" fillId="34" borderId="44" xfId="0" applyNumberFormat="1" applyFont="1" applyFill="1" applyBorder="1" applyAlignment="1">
      <alignment vertical="top" wrapText="1"/>
    </xf>
    <xf numFmtId="0" fontId="3" fillId="34" borderId="24" xfId="0" applyFont="1" applyFill="1" applyBorder="1" applyAlignment="1">
      <alignment horizontal="center" vertical="top" wrapText="1"/>
    </xf>
    <xf numFmtId="0" fontId="3" fillId="34" borderId="25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164" fontId="3" fillId="34" borderId="24" xfId="0" applyNumberFormat="1" applyFont="1" applyFill="1" applyBorder="1" applyAlignment="1">
      <alignment vertical="top" wrapText="1"/>
    </xf>
    <xf numFmtId="164" fontId="0" fillId="0" borderId="25" xfId="0" applyNumberFormat="1" applyBorder="1" applyAlignment="1">
      <alignment vertical="top" wrapText="1"/>
    </xf>
    <xf numFmtId="164" fontId="0" fillId="0" borderId="14" xfId="0" applyNumberFormat="1" applyBorder="1" applyAlignment="1">
      <alignment vertical="top" wrapText="1"/>
    </xf>
    <xf numFmtId="164" fontId="3" fillId="34" borderId="19" xfId="0" applyNumberFormat="1" applyFont="1" applyFill="1" applyBorder="1" applyAlignment="1">
      <alignment vertical="top" wrapText="1"/>
    </xf>
    <xf numFmtId="164" fontId="3" fillId="34" borderId="20" xfId="0" applyNumberFormat="1" applyFont="1" applyFill="1" applyBorder="1" applyAlignment="1">
      <alignment vertical="top" wrapText="1"/>
    </xf>
    <xf numFmtId="164" fontId="3" fillId="34" borderId="28" xfId="0" applyNumberFormat="1" applyFont="1" applyFill="1" applyBorder="1" applyAlignment="1">
      <alignment vertical="top" wrapText="1"/>
    </xf>
    <xf numFmtId="0" fontId="64" fillId="0" borderId="68" xfId="0" applyFont="1" applyBorder="1" applyAlignment="1">
      <alignment horizontal="left" vertical="top" wrapText="1"/>
    </xf>
    <xf numFmtId="0" fontId="64" fillId="0" borderId="51" xfId="0" applyFont="1" applyBorder="1" applyAlignment="1">
      <alignment horizontal="left" vertical="top" wrapText="1"/>
    </xf>
    <xf numFmtId="164" fontId="56" fillId="0" borderId="50" xfId="0" applyNumberFormat="1" applyFont="1" applyBorder="1" applyAlignment="1">
      <alignment horizontal="center" vertical="center" wrapText="1"/>
    </xf>
    <xf numFmtId="164" fontId="51" fillId="0" borderId="29" xfId="0" applyNumberFormat="1" applyFont="1" applyBorder="1" applyAlignment="1">
      <alignment horizontal="center" vertical="center" wrapText="1"/>
    </xf>
    <xf numFmtId="164" fontId="51" fillId="0" borderId="73" xfId="0" applyNumberFormat="1" applyFont="1" applyBorder="1" applyAlignment="1">
      <alignment horizontal="center" vertical="center" wrapText="1"/>
    </xf>
    <xf numFmtId="164" fontId="54" fillId="0" borderId="65" xfId="0" applyNumberFormat="1" applyFont="1" applyBorder="1" applyAlignment="1">
      <alignment horizontal="center" vertical="center" wrapText="1"/>
    </xf>
    <xf numFmtId="164" fontId="0" fillId="0" borderId="52" xfId="0" applyNumberFormat="1" applyBorder="1" applyAlignment="1">
      <alignment horizontal="center" vertical="center" wrapText="1"/>
    </xf>
    <xf numFmtId="164" fontId="0" fillId="0" borderId="77" xfId="0" applyNumberFormat="1" applyBorder="1" applyAlignment="1">
      <alignment horizontal="center" vertical="center" wrapText="1"/>
    </xf>
    <xf numFmtId="0" fontId="57" fillId="0" borderId="25" xfId="0" applyFont="1" applyBorder="1" applyAlignment="1">
      <alignment vertical="center" wrapText="1"/>
    </xf>
    <xf numFmtId="164" fontId="57" fillId="0" borderId="13" xfId="0" applyNumberFormat="1" applyFont="1" applyBorder="1" applyAlignment="1">
      <alignment horizontal="center" vertical="center" wrapText="1"/>
    </xf>
    <xf numFmtId="164" fontId="57" fillId="0" borderId="24" xfId="0" applyNumberFormat="1" applyFont="1" applyBorder="1" applyAlignment="1">
      <alignment horizontal="center" vertical="center" wrapText="1"/>
    </xf>
    <xf numFmtId="164" fontId="57" fillId="0" borderId="25" xfId="0" applyNumberFormat="1" applyFont="1" applyBorder="1" applyAlignment="1">
      <alignment horizontal="center" vertical="center" wrapText="1"/>
    </xf>
    <xf numFmtId="164" fontId="53" fillId="0" borderId="25" xfId="0" applyNumberFormat="1" applyFont="1" applyBorder="1" applyAlignment="1">
      <alignment vertical="top" wrapText="1"/>
    </xf>
    <xf numFmtId="164" fontId="53" fillId="0" borderId="14" xfId="0" applyNumberFormat="1" applyFont="1" applyBorder="1" applyAlignment="1">
      <alignment vertical="top" wrapText="1"/>
    </xf>
    <xf numFmtId="164" fontId="57" fillId="0" borderId="51" xfId="0" applyNumberFormat="1" applyFont="1" applyBorder="1" applyAlignment="1">
      <alignment horizontal="center" vertical="center" wrapText="1"/>
    </xf>
    <xf numFmtId="164" fontId="57" fillId="0" borderId="65" xfId="0" applyNumberFormat="1" applyFont="1" applyBorder="1" applyAlignment="1">
      <alignment horizontal="center" vertical="center" wrapText="1"/>
    </xf>
    <xf numFmtId="164" fontId="2" fillId="34" borderId="78" xfId="0" applyNumberFormat="1" applyFont="1" applyFill="1" applyBorder="1" applyAlignment="1">
      <alignment horizontal="center" vertical="center" wrapText="1"/>
    </xf>
    <xf numFmtId="164" fontId="53" fillId="0" borderId="79" xfId="0" applyNumberFormat="1" applyFont="1" applyBorder="1" applyAlignment="1">
      <alignment horizontal="center" vertical="center" wrapText="1"/>
    </xf>
    <xf numFmtId="164" fontId="53" fillId="0" borderId="17" xfId="0" applyNumberFormat="1" applyFont="1" applyBorder="1" applyAlignment="1">
      <alignment horizontal="center" vertical="center" wrapText="1"/>
    </xf>
    <xf numFmtId="164" fontId="2" fillId="34" borderId="67" xfId="0" applyNumberFormat="1" applyFont="1" applyFill="1" applyBorder="1" applyAlignment="1">
      <alignment horizontal="center" vertical="center" wrapText="1"/>
    </xf>
    <xf numFmtId="164" fontId="53" fillId="0" borderId="49" xfId="0" applyNumberFormat="1" applyFont="1" applyBorder="1" applyAlignment="1">
      <alignment horizontal="center" vertical="center" wrapText="1"/>
    </xf>
    <xf numFmtId="164" fontId="53" fillId="0" borderId="18" xfId="0" applyNumberFormat="1" applyFont="1" applyBorder="1" applyAlignment="1">
      <alignment horizontal="center" vertical="center" wrapText="1"/>
    </xf>
    <xf numFmtId="164" fontId="56" fillId="34" borderId="71" xfId="0" applyNumberFormat="1" applyFont="1" applyFill="1" applyBorder="1" applyAlignment="1">
      <alignment horizontal="center" vertical="center" wrapText="1"/>
    </xf>
    <xf numFmtId="164" fontId="67" fillId="0" borderId="70" xfId="0" applyNumberFormat="1" applyFont="1" applyBorder="1" applyAlignment="1">
      <alignment horizontal="center" vertical="center" wrapText="1"/>
    </xf>
    <xf numFmtId="164" fontId="67" fillId="0" borderId="69" xfId="0" applyNumberFormat="1" applyFont="1" applyBorder="1" applyAlignment="1">
      <alignment horizontal="center" vertical="center" wrapText="1"/>
    </xf>
    <xf numFmtId="164" fontId="2" fillId="34" borderId="65" xfId="0" applyNumberFormat="1" applyFont="1" applyFill="1" applyBorder="1" applyAlignment="1">
      <alignment horizontal="center" vertical="center" wrapText="1"/>
    </xf>
    <xf numFmtId="164" fontId="53" fillId="0" borderId="52" xfId="0" applyNumberFormat="1" applyFont="1" applyBorder="1" applyAlignment="1">
      <alignment horizontal="center" vertical="center" wrapText="1"/>
    </xf>
    <xf numFmtId="164" fontId="53" fillId="0" borderId="77" xfId="0" applyNumberFormat="1" applyFont="1" applyBorder="1" applyAlignment="1">
      <alignment horizontal="center" vertical="center" wrapText="1"/>
    </xf>
    <xf numFmtId="164" fontId="59" fillId="33" borderId="27" xfId="0" applyNumberFormat="1" applyFont="1" applyFill="1" applyBorder="1" applyAlignment="1">
      <alignment horizontal="center" vertical="center" wrapText="1"/>
    </xf>
    <xf numFmtId="0" fontId="61" fillId="0" borderId="49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164" fontId="2" fillId="33" borderId="63" xfId="0" applyNumberFormat="1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2" fillId="34" borderId="40" xfId="0" applyNumberFormat="1" applyFont="1" applyFill="1" applyBorder="1" applyAlignment="1">
      <alignment horizontal="center" vertical="center" wrapText="1"/>
    </xf>
    <xf numFmtId="164" fontId="3" fillId="34" borderId="25" xfId="0" applyNumberFormat="1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75" xfId="0" applyBorder="1" applyAlignment="1">
      <alignment horizontal="center" vertical="center"/>
    </xf>
    <xf numFmtId="49" fontId="3" fillId="34" borderId="78" xfId="0" applyNumberFormat="1" applyFont="1" applyFill="1" applyBorder="1" applyAlignment="1">
      <alignment horizontal="left" vertical="top" wrapText="1"/>
    </xf>
    <xf numFmtId="49" fontId="3" fillId="34" borderId="79" xfId="0" applyNumberFormat="1" applyFont="1" applyFill="1" applyBorder="1" applyAlignment="1">
      <alignment horizontal="left" vertical="top" wrapText="1"/>
    </xf>
    <xf numFmtId="49" fontId="3" fillId="34" borderId="17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vertical="top" wrapText="1"/>
    </xf>
    <xf numFmtId="0" fontId="3" fillId="34" borderId="27" xfId="0" applyFont="1" applyFill="1" applyBorder="1" applyAlignment="1">
      <alignment vertical="top" wrapText="1"/>
    </xf>
    <xf numFmtId="0" fontId="3" fillId="34" borderId="19" xfId="0" applyFont="1" applyFill="1" applyBorder="1" applyAlignment="1">
      <alignment vertical="top" wrapText="1"/>
    </xf>
    <xf numFmtId="0" fontId="3" fillId="34" borderId="20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vertical="top" wrapText="1"/>
    </xf>
    <xf numFmtId="164" fontId="3" fillId="34" borderId="22" xfId="0" applyNumberFormat="1" applyFont="1" applyFill="1" applyBorder="1" applyAlignment="1">
      <alignment vertical="top" wrapText="1"/>
    </xf>
    <xf numFmtId="49" fontId="3" fillId="34" borderId="42" xfId="0" applyNumberFormat="1" applyFont="1" applyFill="1" applyBorder="1" applyAlignment="1">
      <alignment vertical="top" wrapText="1"/>
    </xf>
    <xf numFmtId="164" fontId="3" fillId="34" borderId="40" xfId="0" applyNumberFormat="1" applyFont="1" applyFill="1" applyBorder="1" applyAlignment="1">
      <alignment vertical="top" wrapText="1"/>
    </xf>
    <xf numFmtId="0" fontId="6" fillId="34" borderId="65" xfId="0" applyFont="1" applyFill="1" applyBorder="1" applyAlignment="1">
      <alignment horizontal="center" vertical="top" wrapText="1"/>
    </xf>
    <xf numFmtId="0" fontId="6" fillId="34" borderId="52" xfId="0" applyFont="1" applyFill="1" applyBorder="1" applyAlignment="1">
      <alignment horizontal="center" vertical="top" wrapText="1"/>
    </xf>
    <xf numFmtId="164" fontId="3" fillId="34" borderId="14" xfId="0" applyNumberFormat="1" applyFont="1" applyFill="1" applyBorder="1" applyAlignment="1">
      <alignment vertical="top" wrapText="1"/>
    </xf>
    <xf numFmtId="164" fontId="3" fillId="34" borderId="77" xfId="0" applyNumberFormat="1" applyFont="1" applyFill="1" applyBorder="1" applyAlignment="1">
      <alignment vertical="top" wrapText="1"/>
    </xf>
    <xf numFmtId="49" fontId="3" fillId="34" borderId="24" xfId="0" applyNumberFormat="1" applyFont="1" applyFill="1" applyBorder="1" applyAlignment="1">
      <alignment vertical="top" wrapText="1"/>
    </xf>
    <xf numFmtId="49" fontId="3" fillId="34" borderId="25" xfId="0" applyNumberFormat="1" applyFont="1" applyFill="1" applyBorder="1" applyAlignment="1">
      <alignment vertical="top" wrapText="1"/>
    </xf>
    <xf numFmtId="49" fontId="3" fillId="34" borderId="14" xfId="0" applyNumberFormat="1" applyFont="1" applyFill="1" applyBorder="1" applyAlignment="1">
      <alignment vertical="top" wrapText="1"/>
    </xf>
    <xf numFmtId="0" fontId="3" fillId="34" borderId="49" xfId="0" applyFont="1" applyFill="1" applyBorder="1" applyAlignment="1">
      <alignment vertical="top" wrapText="1"/>
    </xf>
    <xf numFmtId="49" fontId="3" fillId="34" borderId="19" xfId="0" applyNumberFormat="1" applyFont="1" applyFill="1" applyBorder="1" applyAlignment="1">
      <alignment vertical="top" wrapText="1"/>
    </xf>
    <xf numFmtId="49" fontId="3" fillId="34" borderId="40" xfId="0" applyNumberFormat="1" applyFont="1" applyFill="1" applyBorder="1" applyAlignment="1">
      <alignment vertical="top" wrapText="1"/>
    </xf>
    <xf numFmtId="49" fontId="3" fillId="34" borderId="20" xfId="0" applyNumberFormat="1" applyFont="1" applyFill="1" applyBorder="1" applyAlignment="1">
      <alignment vertical="top" wrapText="1"/>
    </xf>
    <xf numFmtId="49" fontId="3" fillId="34" borderId="22" xfId="0" applyNumberFormat="1" applyFont="1" applyFill="1" applyBorder="1" applyAlignment="1">
      <alignment vertical="top" wrapText="1"/>
    </xf>
    <xf numFmtId="0" fontId="3" fillId="34" borderId="40" xfId="0" applyFont="1" applyFill="1" applyBorder="1" applyAlignment="1">
      <alignment vertical="top" wrapText="1"/>
    </xf>
    <xf numFmtId="49" fontId="3" fillId="34" borderId="28" xfId="0" applyNumberFormat="1" applyFont="1" applyFill="1" applyBorder="1" applyAlignment="1">
      <alignment vertical="top" wrapText="1"/>
    </xf>
    <xf numFmtId="0" fontId="3" fillId="34" borderId="67" xfId="0" applyFont="1" applyFill="1" applyBorder="1" applyAlignment="1">
      <alignment vertical="top" wrapText="1"/>
    </xf>
    <xf numFmtId="0" fontId="3" fillId="34" borderId="18" xfId="0" applyFont="1" applyFill="1" applyBorder="1" applyAlignment="1">
      <alignment vertical="top" wrapText="1"/>
    </xf>
    <xf numFmtId="49" fontId="3" fillId="34" borderId="76" xfId="0" applyNumberFormat="1" applyFont="1" applyFill="1" applyBorder="1" applyAlignment="1">
      <alignment vertical="top" wrapText="1"/>
    </xf>
    <xf numFmtId="49" fontId="55" fillId="0" borderId="25" xfId="0" applyNumberFormat="1" applyFont="1" applyBorder="1" applyAlignment="1">
      <alignment vertical="top" wrapText="1"/>
    </xf>
    <xf numFmtId="49" fontId="55" fillId="0" borderId="14" xfId="0" applyNumberFormat="1" applyFont="1" applyBorder="1" applyAlignment="1">
      <alignment vertical="top" wrapText="1"/>
    </xf>
    <xf numFmtId="0" fontId="55" fillId="0" borderId="25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49" fontId="55" fillId="0" borderId="24" xfId="0" applyNumberFormat="1" applyFont="1" applyBorder="1" applyAlignment="1">
      <alignment vertical="top" wrapText="1"/>
    </xf>
    <xf numFmtId="0" fontId="55" fillId="0" borderId="24" xfId="0" applyFont="1" applyBorder="1" applyAlignment="1">
      <alignment horizontal="left" vertical="top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7" fillId="33" borderId="24" xfId="0" applyNumberFormat="1" applyFont="1" applyFill="1" applyBorder="1" applyAlignment="1">
      <alignment horizontal="center" vertical="center" wrapText="1"/>
    </xf>
    <xf numFmtId="164" fontId="55" fillId="0" borderId="25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164" fontId="0" fillId="0" borderId="25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164" fontId="0" fillId="0" borderId="24" xfId="0" applyNumberFormat="1" applyBorder="1" applyAlignment="1">
      <alignment horizontal="center" vertical="center" wrapText="1"/>
    </xf>
    <xf numFmtId="164" fontId="51" fillId="0" borderId="79" xfId="0" applyNumberFormat="1" applyFont="1" applyBorder="1" applyAlignment="1">
      <alignment horizontal="center" vertical="center" wrapText="1"/>
    </xf>
    <xf numFmtId="164" fontId="61" fillId="0" borderId="49" xfId="0" applyNumberFormat="1" applyFont="1" applyBorder="1" applyAlignment="1">
      <alignment horizontal="center" vertical="center" wrapText="1"/>
    </xf>
    <xf numFmtId="164" fontId="63" fillId="0" borderId="50" xfId="0" applyNumberFormat="1" applyFont="1" applyBorder="1" applyAlignment="1">
      <alignment horizontal="center" vertical="center" wrapText="1"/>
    </xf>
    <xf numFmtId="164" fontId="63" fillId="0" borderId="29" xfId="0" applyNumberFormat="1" applyFont="1" applyBorder="1" applyAlignment="1">
      <alignment horizontal="center" vertical="center" wrapText="1"/>
    </xf>
    <xf numFmtId="0" fontId="3" fillId="34" borderId="24" xfId="0" applyFont="1" applyFill="1" applyBorder="1" applyAlignment="1">
      <alignment vertical="top" wrapText="1"/>
    </xf>
    <xf numFmtId="0" fontId="3" fillId="34" borderId="25" xfId="0" applyFont="1" applyFill="1" applyBorder="1" applyAlignment="1">
      <alignment vertical="top" wrapText="1"/>
    </xf>
    <xf numFmtId="0" fontId="3" fillId="34" borderId="14" xfId="0" applyFont="1" applyFill="1" applyBorder="1" applyAlignment="1">
      <alignment vertical="top" wrapText="1"/>
    </xf>
    <xf numFmtId="164" fontId="54" fillId="0" borderId="52" xfId="0" applyNumberFormat="1" applyFont="1" applyBorder="1" applyAlignment="1">
      <alignment horizontal="center" vertical="center" wrapText="1"/>
    </xf>
    <xf numFmtId="164" fontId="54" fillId="0" borderId="77" xfId="0" applyNumberFormat="1" applyFont="1" applyBorder="1" applyAlignment="1">
      <alignment horizontal="center" vertical="center" wrapText="1"/>
    </xf>
    <xf numFmtId="0" fontId="55" fillId="0" borderId="2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64" fontId="54" fillId="0" borderId="24" xfId="0" applyNumberFormat="1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57" fillId="0" borderId="71" xfId="0" applyNumberFormat="1" applyFont="1" applyBorder="1" applyAlignment="1">
      <alignment horizontal="center" vertical="center" wrapText="1"/>
    </xf>
    <xf numFmtId="164" fontId="57" fillId="0" borderId="70" xfId="0" applyNumberFormat="1" applyFont="1" applyBorder="1" applyAlignment="1">
      <alignment horizontal="center" vertical="center" wrapText="1"/>
    </xf>
    <xf numFmtId="164" fontId="57" fillId="0" borderId="69" xfId="0" applyNumberFormat="1" applyFont="1" applyBorder="1" applyAlignment="1">
      <alignment horizontal="center" vertical="center" wrapText="1"/>
    </xf>
    <xf numFmtId="164" fontId="60" fillId="0" borderId="67" xfId="0" applyNumberFormat="1" applyFont="1" applyBorder="1" applyAlignment="1">
      <alignment horizontal="center" vertical="center" wrapText="1"/>
    </xf>
    <xf numFmtId="164" fontId="60" fillId="0" borderId="49" xfId="0" applyNumberFormat="1" applyFont="1" applyBorder="1" applyAlignment="1">
      <alignment horizontal="center" vertical="center" wrapText="1"/>
    </xf>
    <xf numFmtId="164" fontId="60" fillId="0" borderId="18" xfId="0" applyNumberFormat="1" applyFont="1" applyBorder="1" applyAlignment="1">
      <alignment horizontal="center" vertical="center" wrapText="1"/>
    </xf>
    <xf numFmtId="49" fontId="53" fillId="0" borderId="24" xfId="0" applyNumberFormat="1" applyFont="1" applyBorder="1" applyAlignment="1">
      <alignment vertical="top" wrapText="1"/>
    </xf>
    <xf numFmtId="49" fontId="53" fillId="0" borderId="25" xfId="0" applyNumberFormat="1" applyFont="1" applyBorder="1" applyAlignment="1">
      <alignment vertical="top" wrapText="1"/>
    </xf>
    <xf numFmtId="49" fontId="53" fillId="0" borderId="14" xfId="0" applyNumberFormat="1" applyFont="1" applyBorder="1" applyAlignment="1">
      <alignment vertical="top" wrapText="1"/>
    </xf>
    <xf numFmtId="0" fontId="53" fillId="0" borderId="25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164" fontId="4" fillId="33" borderId="27" xfId="0" applyNumberFormat="1" applyFont="1" applyFill="1" applyBorder="1" applyAlignment="1">
      <alignment horizontal="center" vertical="center" wrapText="1"/>
    </xf>
    <xf numFmtId="164" fontId="5" fillId="33" borderId="49" xfId="0" applyNumberFormat="1" applyFont="1" applyFill="1" applyBorder="1" applyAlignment="1">
      <alignment horizontal="center" vertical="center" wrapText="1"/>
    </xf>
    <xf numFmtId="164" fontId="5" fillId="33" borderId="18" xfId="0" applyNumberFormat="1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2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/>
    </xf>
    <xf numFmtId="0" fontId="53" fillId="0" borderId="24" xfId="0" applyFont="1" applyBorder="1" applyAlignment="1">
      <alignment vertical="center" wrapText="1"/>
    </xf>
    <xf numFmtId="164" fontId="2" fillId="34" borderId="31" xfId="0" applyNumberFormat="1" applyFont="1" applyFill="1" applyBorder="1" applyAlignment="1">
      <alignment horizontal="center" vertical="center" wrapText="1"/>
    </xf>
    <xf numFmtId="164" fontId="2" fillId="33" borderId="27" xfId="0" applyNumberFormat="1" applyFont="1" applyFill="1" applyBorder="1" applyAlignment="1">
      <alignment horizontal="center" vertical="center" wrapText="1"/>
    </xf>
    <xf numFmtId="164" fontId="61" fillId="0" borderId="18" xfId="0" applyNumberFormat="1" applyFont="1" applyBorder="1" applyAlignment="1">
      <alignment horizontal="center" vertical="center" wrapText="1"/>
    </xf>
    <xf numFmtId="164" fontId="0" fillId="0" borderId="70" xfId="0" applyNumberFormat="1" applyBorder="1" applyAlignment="1">
      <alignment horizontal="center" vertical="center" wrapText="1"/>
    </xf>
    <xf numFmtId="164" fontId="0" fillId="0" borderId="69" xfId="0" applyNumberFormat="1" applyBorder="1" applyAlignment="1">
      <alignment horizontal="center" vertical="center" wrapText="1"/>
    </xf>
    <xf numFmtId="164" fontId="4" fillId="33" borderId="24" xfId="0" applyNumberFormat="1" applyFont="1" applyFill="1" applyBorder="1" applyAlignment="1">
      <alignment horizontal="center" vertical="center" wrapText="1"/>
    </xf>
    <xf numFmtId="164" fontId="2" fillId="34" borderId="25" xfId="0" applyNumberFormat="1" applyFont="1" applyFill="1" applyBorder="1" applyAlignment="1">
      <alignment vertical="top" wrapText="1"/>
    </xf>
    <xf numFmtId="0" fontId="55" fillId="0" borderId="25" xfId="0" applyFont="1" applyBorder="1" applyAlignment="1">
      <alignment horizontal="center" vertical="center" wrapText="1"/>
    </xf>
    <xf numFmtId="164" fontId="59" fillId="0" borderId="27" xfId="0" applyNumberFormat="1" applyFont="1" applyBorder="1" applyAlignment="1">
      <alignment horizontal="center" vertical="center" wrapText="1"/>
    </xf>
    <xf numFmtId="164" fontId="54" fillId="0" borderId="63" xfId="0" applyNumberFormat="1" applyFon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0" fillId="0" borderId="35" xfId="0" applyNumberFormat="1" applyBorder="1" applyAlignment="1">
      <alignment horizontal="center" vertical="center" wrapText="1"/>
    </xf>
    <xf numFmtId="164" fontId="56" fillId="34" borderId="63" xfId="0" applyNumberFormat="1" applyFont="1" applyFill="1" applyBorder="1" applyAlignment="1">
      <alignment horizontal="center" vertical="center" wrapText="1"/>
    </xf>
    <xf numFmtId="164" fontId="54" fillId="0" borderId="27" xfId="0" applyNumberFormat="1" applyFont="1" applyBorder="1" applyAlignment="1">
      <alignment horizontal="center" vertical="center" wrapText="1"/>
    </xf>
    <xf numFmtId="164" fontId="57" fillId="0" borderId="27" xfId="0" applyNumberFormat="1" applyFont="1" applyBorder="1" applyAlignment="1">
      <alignment horizontal="center" vertical="center" wrapText="1"/>
    </xf>
    <xf numFmtId="164" fontId="57" fillId="0" borderId="49" xfId="0" applyNumberFormat="1" applyFont="1" applyBorder="1" applyAlignment="1">
      <alignment horizontal="center" vertical="center" wrapText="1"/>
    </xf>
    <xf numFmtId="164" fontId="57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8"/>
  <sheetViews>
    <sheetView tabSelected="1" zoomScalePageLayoutView="0" workbookViewId="0" topLeftCell="A7">
      <pane ySplit="6" topLeftCell="A13" activePane="bottomLeft" state="frozen"/>
      <selection pane="topLeft" activeCell="A7" sqref="A7"/>
      <selection pane="bottomLeft" activeCell="K170" sqref="K170"/>
    </sheetView>
  </sheetViews>
  <sheetFormatPr defaultColWidth="9.140625" defaultRowHeight="15"/>
  <cols>
    <col min="1" max="1" width="3.7109375" style="0" customWidth="1"/>
    <col min="2" max="2" width="10.00390625" style="0" customWidth="1"/>
    <col min="3" max="3" width="11.140625" style="0" customWidth="1"/>
    <col min="4" max="4" width="14.28125" style="0" customWidth="1"/>
    <col min="5" max="6" width="9.7109375" style="0" customWidth="1"/>
    <col min="7" max="7" width="9.140625" style="0" customWidth="1"/>
    <col min="8" max="8" width="11.28125" style="175" customWidth="1"/>
    <col min="9" max="9" width="9.8515625" style="154" customWidth="1"/>
    <col min="10" max="10" width="9.7109375" style="82" customWidth="1"/>
    <col min="11" max="11" width="11.28125" style="204" customWidth="1"/>
    <col min="12" max="12" width="10.28125" style="0" customWidth="1"/>
    <col min="13" max="13" width="8.421875" style="0" customWidth="1"/>
    <col min="14" max="14" width="12.421875" style="0" bestFit="1" customWidth="1"/>
    <col min="17" max="17" width="9.140625" style="0" customWidth="1"/>
  </cols>
  <sheetData>
    <row r="2" spans="8:13" ht="15">
      <c r="H2" s="390" t="s">
        <v>102</v>
      </c>
      <c r="I2" s="390"/>
      <c r="J2" s="390"/>
      <c r="K2" s="390"/>
      <c r="L2" s="390"/>
      <c r="M2" s="390"/>
    </row>
    <row r="4" spans="8:13" ht="15">
      <c r="H4" s="390" t="s">
        <v>54</v>
      </c>
      <c r="I4" s="390"/>
      <c r="J4" s="390"/>
      <c r="K4" s="390"/>
      <c r="L4" s="390"/>
      <c r="M4" s="390"/>
    </row>
    <row r="5" spans="8:13" ht="15">
      <c r="H5" s="390" t="s">
        <v>80</v>
      </c>
      <c r="I5" s="390"/>
      <c r="J5" s="390"/>
      <c r="K5" s="390"/>
      <c r="L5" s="390"/>
      <c r="M5" s="390"/>
    </row>
    <row r="6" spans="8:13" ht="15.75" customHeight="1">
      <c r="H6" s="386" t="s">
        <v>81</v>
      </c>
      <c r="I6" s="386"/>
      <c r="J6" s="386"/>
      <c r="K6" s="386"/>
      <c r="L6" s="386"/>
      <c r="M6" s="386"/>
    </row>
    <row r="7" spans="8:13" ht="15">
      <c r="H7" s="390" t="s">
        <v>108</v>
      </c>
      <c r="I7" s="390"/>
      <c r="J7" s="390"/>
      <c r="K7" s="390"/>
      <c r="L7" s="390"/>
      <c r="M7" s="390"/>
    </row>
    <row r="8" spans="1:13" ht="15">
      <c r="A8" s="311" t="s">
        <v>114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</row>
    <row r="9" spans="1:13" ht="15.75" thickBot="1">
      <c r="A9" s="312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</row>
    <row r="10" spans="1:13" ht="15">
      <c r="A10" s="263" t="s">
        <v>0</v>
      </c>
      <c r="B10" s="263" t="s">
        <v>1</v>
      </c>
      <c r="C10" s="263" t="s">
        <v>2</v>
      </c>
      <c r="D10" s="263" t="s">
        <v>14</v>
      </c>
      <c r="E10" s="385" t="s">
        <v>3</v>
      </c>
      <c r="F10" s="385"/>
      <c r="G10" s="385"/>
      <c r="H10" s="385"/>
      <c r="I10" s="385"/>
      <c r="J10" s="385"/>
      <c r="K10" s="385"/>
      <c r="L10" s="385"/>
      <c r="M10" s="263" t="s">
        <v>4</v>
      </c>
    </row>
    <row r="11" spans="1:13" ht="15.75" thickBot="1">
      <c r="A11" s="265"/>
      <c r="B11" s="265"/>
      <c r="C11" s="265"/>
      <c r="D11" s="265"/>
      <c r="E11" s="7" t="s">
        <v>5</v>
      </c>
      <c r="F11" s="8" t="s">
        <v>6</v>
      </c>
      <c r="G11" s="8" t="s">
        <v>7</v>
      </c>
      <c r="H11" s="165" t="s">
        <v>8</v>
      </c>
      <c r="I11" s="137" t="s">
        <v>96</v>
      </c>
      <c r="J11" s="179" t="s">
        <v>97</v>
      </c>
      <c r="K11" s="198" t="s">
        <v>113</v>
      </c>
      <c r="L11" s="85" t="s">
        <v>9</v>
      </c>
      <c r="M11" s="265"/>
    </row>
    <row r="12" spans="1:13" ht="15.75" thickBot="1">
      <c r="A12" s="9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66">
        <v>8</v>
      </c>
      <c r="I12" s="138">
        <v>9</v>
      </c>
      <c r="J12" s="180">
        <v>10</v>
      </c>
      <c r="K12" s="199">
        <v>11</v>
      </c>
      <c r="L12" s="86">
        <v>12</v>
      </c>
      <c r="M12" s="6">
        <v>13</v>
      </c>
    </row>
    <row r="13" spans="1:13" ht="38.25">
      <c r="A13" s="333" t="s">
        <v>10</v>
      </c>
      <c r="B13" s="316" t="s">
        <v>11</v>
      </c>
      <c r="C13" s="239">
        <f>L13+L14+L15</f>
        <v>197671.23301</v>
      </c>
      <c r="D13" s="11" t="s">
        <v>12</v>
      </c>
      <c r="E13" s="226">
        <f>E16+E19+E22+E25+E28+E31+E34+E37+E40+E45</f>
        <v>15695.086</v>
      </c>
      <c r="F13" s="226">
        <f>F16+F19+F22+F25+F28+F31+F34+F37+F40+F45</f>
        <v>21037.687</v>
      </c>
      <c r="G13" s="226">
        <f>G16+G19+G22+G25+G28+G31+G34+G37+G40+G45+G50+G53+G59</f>
        <v>22830.000000000004</v>
      </c>
      <c r="H13" s="227">
        <f>H16+H19+H22+H25+H28+H31+H34+H37+H40+H45+H50+H53+H59+H65+H74+H71+H77</f>
        <v>34188.079999999994</v>
      </c>
      <c r="I13" s="219">
        <v>30671</v>
      </c>
      <c r="J13" s="224">
        <v>28128</v>
      </c>
      <c r="K13" s="225">
        <f>K16</f>
        <v>28128</v>
      </c>
      <c r="L13" s="222">
        <f>SUM(E13:K13)</f>
        <v>180677.853</v>
      </c>
      <c r="M13" s="269" t="s">
        <v>13</v>
      </c>
    </row>
    <row r="14" spans="1:13" ht="51">
      <c r="A14" s="335"/>
      <c r="B14" s="317"/>
      <c r="C14" s="240"/>
      <c r="D14" s="12" t="s">
        <v>57</v>
      </c>
      <c r="E14" s="13">
        <f>E17+E20+E23+E26+E29+E32+E35+E38+E46+E46</f>
        <v>2203.071</v>
      </c>
      <c r="F14" s="4">
        <f>F17+F20+F23+F26+F29+F32+F35+F38+F41+F46</f>
        <v>2606.84462</v>
      </c>
      <c r="G14" s="4">
        <f>G17+G20+G23+G26+G29+G32+G35+G38+G46+G51+G54+G60</f>
        <v>3996.81546</v>
      </c>
      <c r="H14" s="94">
        <f>H17+H20+H23+H26+H29+H32+H110+H38+H35+H41+H46+H51+H54+H60+H66+H75+H72+H78</f>
        <v>4808.07793</v>
      </c>
      <c r="I14" s="140">
        <v>1534</v>
      </c>
      <c r="J14" s="96">
        <v>1637.08</v>
      </c>
      <c r="K14" s="127">
        <f>K17</f>
        <v>1637.08</v>
      </c>
      <c r="L14" s="37">
        <f>H14+G14+F14+E14+I14+K14</f>
        <v>16785.88901</v>
      </c>
      <c r="M14" s="270"/>
    </row>
    <row r="15" spans="1:14" ht="32.25" customHeight="1" thickBot="1">
      <c r="A15" s="336"/>
      <c r="B15" s="318"/>
      <c r="C15" s="245"/>
      <c r="D15" s="14" t="s">
        <v>56</v>
      </c>
      <c r="E15" s="13">
        <f>E18+E21+E27+E30+E33+E36+E39+E42+E47</f>
        <v>207.49099999999999</v>
      </c>
      <c r="F15" s="3">
        <f>F18+F21+F23+F27+F30+F33+F36+F39+F42+F47</f>
        <v>0</v>
      </c>
      <c r="G15" s="3">
        <f>G18+G21+G24+G27+G30+G33+G36+G39+G42+G47+G52+G55+G61</f>
        <v>0</v>
      </c>
      <c r="H15" s="126">
        <f>H18+H21+H24+H27+H30+H33+H111+H39+H36+H42+H47+H52+H55+H61</f>
        <v>0</v>
      </c>
      <c r="I15" s="141">
        <v>0</v>
      </c>
      <c r="J15" s="99">
        <v>0</v>
      </c>
      <c r="K15" s="200">
        <v>0</v>
      </c>
      <c r="L15" s="40">
        <f>H15+G15+F15+E15+I15+J15</f>
        <v>207.49099999999999</v>
      </c>
      <c r="M15" s="322"/>
      <c r="N15" s="1"/>
    </row>
    <row r="16" spans="1:13" ht="38.25">
      <c r="A16" s="333" t="s">
        <v>15</v>
      </c>
      <c r="B16" s="319" t="s">
        <v>75</v>
      </c>
      <c r="C16" s="239">
        <f>L16+L17+L18</f>
        <v>164623.164</v>
      </c>
      <c r="D16" s="11" t="s">
        <v>12</v>
      </c>
      <c r="E16" s="216">
        <f>14252.732-2478.004</f>
        <v>11774.728</v>
      </c>
      <c r="F16" s="217">
        <v>15181.793</v>
      </c>
      <c r="G16" s="217">
        <v>19338.201</v>
      </c>
      <c r="H16" s="218">
        <v>26826.852</v>
      </c>
      <c r="I16" s="219">
        <v>26459.069</v>
      </c>
      <c r="J16" s="224">
        <v>28128</v>
      </c>
      <c r="K16" s="225">
        <v>28128</v>
      </c>
      <c r="L16" s="222">
        <f>E16+F16+G16+H16+I16+J16+K16</f>
        <v>155836.64299999998</v>
      </c>
      <c r="M16" s="269" t="s">
        <v>13</v>
      </c>
    </row>
    <row r="17" spans="1:13" ht="51">
      <c r="A17" s="335"/>
      <c r="B17" s="320"/>
      <c r="C17" s="240"/>
      <c r="D17" s="12" t="s">
        <v>57</v>
      </c>
      <c r="E17" s="13">
        <v>600.115</v>
      </c>
      <c r="F17" s="4">
        <v>799.043</v>
      </c>
      <c r="G17" s="4">
        <v>1017.803</v>
      </c>
      <c r="H17" s="94">
        <v>1411.94</v>
      </c>
      <c r="I17" s="140">
        <v>1533.431</v>
      </c>
      <c r="J17" s="96">
        <v>1637.08</v>
      </c>
      <c r="K17" s="127">
        <v>1637.08</v>
      </c>
      <c r="L17" s="37">
        <f>E17+F17+G17+H17+I17+J17+K17</f>
        <v>8636.492</v>
      </c>
      <c r="M17" s="270"/>
    </row>
    <row r="18" spans="1:13" ht="171" customHeight="1" thickBot="1">
      <c r="A18" s="336"/>
      <c r="B18" s="321"/>
      <c r="C18" s="245"/>
      <c r="D18" s="14" t="s">
        <v>56</v>
      </c>
      <c r="E18" s="13">
        <v>150.029</v>
      </c>
      <c r="F18" s="4">
        <v>0</v>
      </c>
      <c r="G18" s="4">
        <v>0</v>
      </c>
      <c r="H18" s="94">
        <v>0</v>
      </c>
      <c r="I18" s="141">
        <v>0</v>
      </c>
      <c r="J18" s="99">
        <v>0</v>
      </c>
      <c r="K18" s="200">
        <v>0</v>
      </c>
      <c r="L18" s="40">
        <f>E18+F18+G18+H18+I18+J18</f>
        <v>150.029</v>
      </c>
      <c r="M18" s="322"/>
    </row>
    <row r="19" spans="1:13" ht="51.75" customHeight="1">
      <c r="A19" s="333" t="s">
        <v>16</v>
      </c>
      <c r="B19" s="251" t="s">
        <v>94</v>
      </c>
      <c r="C19" s="239">
        <f>L19+L20+L21</f>
        <v>95.26519</v>
      </c>
      <c r="D19" s="11" t="s">
        <v>12</v>
      </c>
      <c r="E19" s="15">
        <v>0</v>
      </c>
      <c r="F19" s="2">
        <v>0</v>
      </c>
      <c r="G19" s="2">
        <v>0</v>
      </c>
      <c r="H19" s="93">
        <v>0</v>
      </c>
      <c r="I19" s="139">
        <v>0</v>
      </c>
      <c r="J19" s="178">
        <v>0</v>
      </c>
      <c r="K19" s="4">
        <v>0</v>
      </c>
      <c r="L19" s="33">
        <f>H19+G19+F19+E19+I19+J19</f>
        <v>0</v>
      </c>
      <c r="M19" s="269" t="s">
        <v>13</v>
      </c>
    </row>
    <row r="20" spans="1:13" ht="51">
      <c r="A20" s="335"/>
      <c r="B20" s="252"/>
      <c r="C20" s="240"/>
      <c r="D20" s="12" t="s">
        <v>57</v>
      </c>
      <c r="E20" s="13">
        <v>0</v>
      </c>
      <c r="F20" s="4">
        <v>0</v>
      </c>
      <c r="G20" s="4">
        <v>95.26519</v>
      </c>
      <c r="H20" s="94">
        <v>0</v>
      </c>
      <c r="I20" s="140">
        <v>0</v>
      </c>
      <c r="J20" s="181">
        <v>0</v>
      </c>
      <c r="K20" s="4">
        <v>0</v>
      </c>
      <c r="L20" s="37">
        <f>H20+G20+F20+E20+I20+J20</f>
        <v>95.26519</v>
      </c>
      <c r="M20" s="270"/>
    </row>
    <row r="21" spans="1:13" ht="108" customHeight="1" thickBot="1">
      <c r="A21" s="336"/>
      <c r="B21" s="253"/>
      <c r="C21" s="245"/>
      <c r="D21" s="14" t="s">
        <v>56</v>
      </c>
      <c r="E21" s="13">
        <v>0</v>
      </c>
      <c r="F21" s="4">
        <v>0</v>
      </c>
      <c r="G21" s="4">
        <v>0</v>
      </c>
      <c r="H21" s="94">
        <v>0</v>
      </c>
      <c r="I21" s="140">
        <v>0</v>
      </c>
      <c r="J21" s="181">
        <v>0</v>
      </c>
      <c r="K21" s="4">
        <v>0</v>
      </c>
      <c r="L21" s="40">
        <f>H21+G21+F21+E21+I21+J21</f>
        <v>0</v>
      </c>
      <c r="M21" s="270"/>
    </row>
    <row r="22" spans="1:13" ht="52.5" customHeight="1">
      <c r="A22" s="333" t="s">
        <v>17</v>
      </c>
      <c r="B22" s="319" t="s">
        <v>23</v>
      </c>
      <c r="C22" s="239">
        <f>L22+L23</f>
        <v>98.263</v>
      </c>
      <c r="D22" s="11" t="s">
        <v>12</v>
      </c>
      <c r="E22" s="15">
        <v>94.293</v>
      </c>
      <c r="F22" s="2">
        <v>0</v>
      </c>
      <c r="G22" s="2">
        <v>0</v>
      </c>
      <c r="H22" s="93">
        <v>0</v>
      </c>
      <c r="I22" s="140">
        <v>0</v>
      </c>
      <c r="J22" s="181">
        <v>0</v>
      </c>
      <c r="K22" s="4">
        <v>0</v>
      </c>
      <c r="L22" s="35">
        <f>H22+G22+F22+E22+I22+J22</f>
        <v>94.293</v>
      </c>
      <c r="M22" s="269" t="s">
        <v>13</v>
      </c>
    </row>
    <row r="23" spans="1:13" ht="72" customHeight="1" thickBot="1">
      <c r="A23" s="335"/>
      <c r="B23" s="320"/>
      <c r="C23" s="240"/>
      <c r="D23" s="12" t="s">
        <v>57</v>
      </c>
      <c r="E23" s="13">
        <v>3.97</v>
      </c>
      <c r="F23" s="4">
        <v>0</v>
      </c>
      <c r="G23" s="4">
        <v>0</v>
      </c>
      <c r="H23" s="94">
        <v>0</v>
      </c>
      <c r="I23" s="141">
        <v>0</v>
      </c>
      <c r="J23" s="182">
        <v>0</v>
      </c>
      <c r="K23" s="4">
        <v>0</v>
      </c>
      <c r="L23" s="37">
        <f>H23+G23+F23+E23+I23+J23</f>
        <v>3.97</v>
      </c>
      <c r="M23" s="270"/>
    </row>
    <row r="24" spans="1:13" ht="0.75" customHeight="1" thickBot="1">
      <c r="A24" s="336"/>
      <c r="B24" s="321"/>
      <c r="C24" s="245"/>
      <c r="D24" s="14" t="s">
        <v>56</v>
      </c>
      <c r="E24" s="13">
        <v>0.993</v>
      </c>
      <c r="F24" s="4">
        <v>0</v>
      </c>
      <c r="G24" s="4">
        <v>0</v>
      </c>
      <c r="H24" s="94">
        <v>0</v>
      </c>
      <c r="I24" s="139"/>
      <c r="J24" s="178"/>
      <c r="K24" s="4"/>
      <c r="L24" s="87">
        <f>H24+G24+F24+E24</f>
        <v>0.993</v>
      </c>
      <c r="M24" s="322"/>
    </row>
    <row r="25" spans="1:13" ht="38.25">
      <c r="A25" s="333" t="s">
        <v>18</v>
      </c>
      <c r="B25" s="319" t="s">
        <v>24</v>
      </c>
      <c r="C25" s="239">
        <f>SUM(L25:L27)</f>
        <v>2167.59</v>
      </c>
      <c r="D25" s="11" t="s">
        <v>12</v>
      </c>
      <c r="E25" s="15">
        <v>698.971</v>
      </c>
      <c r="F25" s="2">
        <v>0</v>
      </c>
      <c r="G25" s="2">
        <v>0</v>
      </c>
      <c r="H25" s="95">
        <v>0</v>
      </c>
      <c r="I25" s="140">
        <v>0</v>
      </c>
      <c r="J25" s="181">
        <v>0</v>
      </c>
      <c r="K25" s="4">
        <v>0</v>
      </c>
      <c r="L25" s="33">
        <f aca="true" t="shared" si="0" ref="L25:L37">H25+G25+F25+E25+I25+J25</f>
        <v>698.971</v>
      </c>
      <c r="M25" s="269" t="s">
        <v>13</v>
      </c>
    </row>
    <row r="26" spans="1:13" ht="51">
      <c r="A26" s="335"/>
      <c r="B26" s="320"/>
      <c r="C26" s="240"/>
      <c r="D26" s="12" t="s">
        <v>57</v>
      </c>
      <c r="E26" s="13">
        <v>1446.844</v>
      </c>
      <c r="F26" s="4">
        <v>0</v>
      </c>
      <c r="G26" s="4">
        <v>0</v>
      </c>
      <c r="H26" s="96">
        <v>0</v>
      </c>
      <c r="I26" s="140">
        <v>0</v>
      </c>
      <c r="J26" s="181">
        <v>0</v>
      </c>
      <c r="K26" s="4">
        <v>0</v>
      </c>
      <c r="L26" s="37">
        <f t="shared" si="0"/>
        <v>1446.844</v>
      </c>
      <c r="M26" s="270"/>
    </row>
    <row r="27" spans="1:13" ht="98.25" customHeight="1" thickBot="1">
      <c r="A27" s="336"/>
      <c r="B27" s="321"/>
      <c r="C27" s="245"/>
      <c r="D27" s="14" t="s">
        <v>56</v>
      </c>
      <c r="E27" s="13">
        <v>21.775</v>
      </c>
      <c r="F27" s="4">
        <v>0</v>
      </c>
      <c r="G27" s="4">
        <v>0</v>
      </c>
      <c r="H27" s="96">
        <v>0</v>
      </c>
      <c r="I27" s="142">
        <v>0</v>
      </c>
      <c r="J27" s="183">
        <v>0</v>
      </c>
      <c r="K27" s="4">
        <v>0</v>
      </c>
      <c r="L27" s="40">
        <f t="shared" si="0"/>
        <v>21.775</v>
      </c>
      <c r="M27" s="322"/>
    </row>
    <row r="28" spans="1:13" ht="38.25">
      <c r="A28" s="333" t="s">
        <v>19</v>
      </c>
      <c r="B28" s="360" t="s">
        <v>25</v>
      </c>
      <c r="C28" s="239">
        <f>L28+L29+L30</f>
        <v>3314.923</v>
      </c>
      <c r="D28" s="11" t="s">
        <v>12</v>
      </c>
      <c r="E28" s="15">
        <v>3127.094</v>
      </c>
      <c r="F28" s="2">
        <v>0</v>
      </c>
      <c r="G28" s="2">
        <v>0</v>
      </c>
      <c r="H28" s="95">
        <v>0</v>
      </c>
      <c r="I28" s="139">
        <v>0</v>
      </c>
      <c r="J28" s="178">
        <v>0</v>
      </c>
      <c r="K28" s="4">
        <v>0</v>
      </c>
      <c r="L28" s="33">
        <f t="shared" si="0"/>
        <v>3127.094</v>
      </c>
      <c r="M28" s="269" t="s">
        <v>13</v>
      </c>
    </row>
    <row r="29" spans="1:13" ht="51">
      <c r="A29" s="335"/>
      <c r="B29" s="361"/>
      <c r="C29" s="240"/>
      <c r="D29" s="12" t="s">
        <v>57</v>
      </c>
      <c r="E29" s="13">
        <v>152.142</v>
      </c>
      <c r="F29" s="4">
        <v>0</v>
      </c>
      <c r="G29" s="4">
        <v>0</v>
      </c>
      <c r="H29" s="96">
        <v>0</v>
      </c>
      <c r="I29" s="140">
        <v>0</v>
      </c>
      <c r="J29" s="181">
        <v>0</v>
      </c>
      <c r="K29" s="4">
        <v>0</v>
      </c>
      <c r="L29" s="37">
        <f t="shared" si="0"/>
        <v>152.142</v>
      </c>
      <c r="M29" s="270"/>
    </row>
    <row r="30" spans="1:13" ht="82.5" customHeight="1" thickBot="1">
      <c r="A30" s="336"/>
      <c r="B30" s="362"/>
      <c r="C30" s="245"/>
      <c r="D30" s="14" t="s">
        <v>56</v>
      </c>
      <c r="E30" s="13">
        <v>35.687</v>
      </c>
      <c r="F30" s="4">
        <v>0</v>
      </c>
      <c r="G30" s="4">
        <v>0</v>
      </c>
      <c r="H30" s="96">
        <v>0</v>
      </c>
      <c r="I30" s="142">
        <v>0</v>
      </c>
      <c r="J30" s="183">
        <v>0</v>
      </c>
      <c r="K30" s="4">
        <v>0</v>
      </c>
      <c r="L30" s="40">
        <f t="shared" si="0"/>
        <v>35.687</v>
      </c>
      <c r="M30" s="322"/>
    </row>
    <row r="31" spans="1:14" ht="38.25" customHeight="1">
      <c r="A31" s="333" t="s">
        <v>20</v>
      </c>
      <c r="B31" s="251" t="s">
        <v>52</v>
      </c>
      <c r="C31" s="239">
        <f>L31+L32+L33</f>
        <v>2634.639</v>
      </c>
      <c r="D31" s="11" t="s">
        <v>12</v>
      </c>
      <c r="E31" s="15">
        <v>0</v>
      </c>
      <c r="F31" s="2">
        <v>2502.884</v>
      </c>
      <c r="G31" s="2">
        <v>0</v>
      </c>
      <c r="H31" s="95">
        <v>0</v>
      </c>
      <c r="I31" s="139">
        <v>0</v>
      </c>
      <c r="J31" s="178">
        <v>0</v>
      </c>
      <c r="K31" s="4">
        <v>0</v>
      </c>
      <c r="L31" s="33">
        <f t="shared" si="0"/>
        <v>2502.884</v>
      </c>
      <c r="M31" s="269" t="s">
        <v>13</v>
      </c>
      <c r="N31" s="1"/>
    </row>
    <row r="32" spans="1:14" ht="51">
      <c r="A32" s="335"/>
      <c r="B32" s="252"/>
      <c r="C32" s="240"/>
      <c r="D32" s="12" t="s">
        <v>57</v>
      </c>
      <c r="E32" s="13">
        <v>0</v>
      </c>
      <c r="F32" s="4">
        <v>131.755</v>
      </c>
      <c r="G32" s="4">
        <v>0</v>
      </c>
      <c r="H32" s="96">
        <v>0</v>
      </c>
      <c r="I32" s="140">
        <v>0</v>
      </c>
      <c r="J32" s="181">
        <v>0</v>
      </c>
      <c r="K32" s="4">
        <v>0</v>
      </c>
      <c r="L32" s="37">
        <f t="shared" si="0"/>
        <v>131.755</v>
      </c>
      <c r="M32" s="270"/>
      <c r="N32" s="1"/>
    </row>
    <row r="33" spans="1:13" ht="126" customHeight="1" thickBot="1">
      <c r="A33" s="336"/>
      <c r="B33" s="253"/>
      <c r="C33" s="245"/>
      <c r="D33" s="14" t="s">
        <v>56</v>
      </c>
      <c r="E33" s="13">
        <v>0</v>
      </c>
      <c r="F33" s="4">
        <v>0</v>
      </c>
      <c r="G33" s="4">
        <v>0</v>
      </c>
      <c r="H33" s="96">
        <v>0</v>
      </c>
      <c r="I33" s="142">
        <v>0</v>
      </c>
      <c r="J33" s="183">
        <v>0</v>
      </c>
      <c r="K33" s="4">
        <v>0</v>
      </c>
      <c r="L33" s="40">
        <f t="shared" si="0"/>
        <v>0</v>
      </c>
      <c r="M33" s="322"/>
    </row>
    <row r="34" spans="1:13" ht="38.25" customHeight="1">
      <c r="A34" s="333" t="s">
        <v>21</v>
      </c>
      <c r="B34" s="251" t="s">
        <v>26</v>
      </c>
      <c r="C34" s="239">
        <f>L34+L35+L36</f>
        <v>1750</v>
      </c>
      <c r="D34" s="11" t="s">
        <v>12</v>
      </c>
      <c r="E34" s="15">
        <v>0</v>
      </c>
      <c r="F34" s="2">
        <v>875.006</v>
      </c>
      <c r="G34" s="2">
        <v>0</v>
      </c>
      <c r="H34" s="95">
        <v>0</v>
      </c>
      <c r="I34" s="139">
        <v>0</v>
      </c>
      <c r="J34" s="178">
        <v>0</v>
      </c>
      <c r="K34" s="4">
        <v>0</v>
      </c>
      <c r="L34" s="33">
        <f t="shared" si="0"/>
        <v>875.006</v>
      </c>
      <c r="M34" s="269" t="s">
        <v>13</v>
      </c>
    </row>
    <row r="35" spans="1:13" ht="51">
      <c r="A35" s="335"/>
      <c r="B35" s="252"/>
      <c r="C35" s="240"/>
      <c r="D35" s="12" t="s">
        <v>57</v>
      </c>
      <c r="E35" s="13">
        <v>0</v>
      </c>
      <c r="F35" s="4">
        <v>874.994</v>
      </c>
      <c r="G35" s="4">
        <v>0</v>
      </c>
      <c r="H35" s="96">
        <v>0</v>
      </c>
      <c r="I35" s="140">
        <v>0</v>
      </c>
      <c r="J35" s="181">
        <v>0</v>
      </c>
      <c r="K35" s="4">
        <v>0</v>
      </c>
      <c r="L35" s="37">
        <f t="shared" si="0"/>
        <v>874.994</v>
      </c>
      <c r="M35" s="270"/>
    </row>
    <row r="36" spans="1:13" ht="110.25" customHeight="1" thickBot="1">
      <c r="A36" s="338"/>
      <c r="B36" s="253"/>
      <c r="C36" s="245"/>
      <c r="D36" s="14" t="s">
        <v>56</v>
      </c>
      <c r="E36" s="19">
        <v>0</v>
      </c>
      <c r="F36" s="20">
        <v>0</v>
      </c>
      <c r="G36" s="20">
        <v>0</v>
      </c>
      <c r="H36" s="105">
        <v>0</v>
      </c>
      <c r="I36" s="141">
        <v>0</v>
      </c>
      <c r="J36" s="182">
        <v>0</v>
      </c>
      <c r="K36" s="4">
        <v>0</v>
      </c>
      <c r="L36" s="40">
        <f t="shared" si="0"/>
        <v>0</v>
      </c>
      <c r="M36" s="322"/>
    </row>
    <row r="37" spans="1:13" ht="25.5" customHeight="1">
      <c r="A37" s="333" t="s">
        <v>22</v>
      </c>
      <c r="B37" s="251" t="s">
        <v>59</v>
      </c>
      <c r="C37" s="239">
        <f>L37+L38+L39</f>
        <v>5035.5557499999995</v>
      </c>
      <c r="D37" s="11" t="s">
        <v>12</v>
      </c>
      <c r="E37" s="15">
        <v>0</v>
      </c>
      <c r="F37" s="2">
        <v>0</v>
      </c>
      <c r="G37" s="2">
        <v>13.164</v>
      </c>
      <c r="H37" s="95">
        <v>7.948</v>
      </c>
      <c r="I37" s="139">
        <v>4211.931</v>
      </c>
      <c r="J37" s="178">
        <v>0</v>
      </c>
      <c r="K37" s="4">
        <v>0</v>
      </c>
      <c r="L37" s="33">
        <f t="shared" si="0"/>
        <v>4233.043</v>
      </c>
      <c r="M37" s="269" t="s">
        <v>13</v>
      </c>
    </row>
    <row r="38" spans="1:13" ht="27" customHeight="1">
      <c r="A38" s="335"/>
      <c r="B38" s="252"/>
      <c r="C38" s="240"/>
      <c r="D38" s="12" t="s">
        <v>57</v>
      </c>
      <c r="E38" s="13">
        <v>0</v>
      </c>
      <c r="F38" s="107">
        <v>801.05262</v>
      </c>
      <c r="G38" s="4">
        <v>0.6582</v>
      </c>
      <c r="H38" s="96">
        <v>0.23293</v>
      </c>
      <c r="I38" s="140">
        <v>0.569</v>
      </c>
      <c r="J38" s="181">
        <v>0</v>
      </c>
      <c r="K38" s="4">
        <v>0</v>
      </c>
      <c r="L38" s="37">
        <f>E38+F38+G38+H38+I38+J38</f>
        <v>802.51275</v>
      </c>
      <c r="M38" s="270"/>
    </row>
    <row r="39" spans="1:13" ht="96" customHeight="1" thickBot="1">
      <c r="A39" s="336"/>
      <c r="B39" s="253"/>
      <c r="C39" s="245"/>
      <c r="D39" s="21" t="s">
        <v>56</v>
      </c>
      <c r="E39" s="13">
        <v>0</v>
      </c>
      <c r="F39" s="4">
        <v>0</v>
      </c>
      <c r="G39" s="4">
        <v>0</v>
      </c>
      <c r="H39" s="96">
        <v>0</v>
      </c>
      <c r="I39" s="140">
        <v>0</v>
      </c>
      <c r="J39" s="181">
        <v>0</v>
      </c>
      <c r="K39" s="4">
        <v>0</v>
      </c>
      <c r="L39" s="40">
        <f>H39+G39+F39+E39+I39+J39</f>
        <v>0</v>
      </c>
      <c r="M39" s="322"/>
    </row>
    <row r="40" spans="1:13" ht="30" customHeight="1">
      <c r="A40" s="22" t="s">
        <v>69</v>
      </c>
      <c r="B40" s="251" t="s">
        <v>70</v>
      </c>
      <c r="C40" s="248">
        <f>L40+L41+L42</f>
        <v>6491.084</v>
      </c>
      <c r="D40" s="11" t="s">
        <v>12</v>
      </c>
      <c r="E40" s="24">
        <v>0</v>
      </c>
      <c r="F40" s="24">
        <v>2478.004</v>
      </c>
      <c r="G40" s="24">
        <v>0</v>
      </c>
      <c r="H40" s="100">
        <v>4013.08</v>
      </c>
      <c r="I40" s="140">
        <v>0</v>
      </c>
      <c r="J40" s="181">
        <v>0</v>
      </c>
      <c r="K40" s="4">
        <v>0</v>
      </c>
      <c r="L40" s="33">
        <f>E40+F40+G40+H40+I40+J40</f>
        <v>6491.084</v>
      </c>
      <c r="M40" s="269" t="s">
        <v>13</v>
      </c>
    </row>
    <row r="41" spans="1:13" ht="27" customHeight="1" thickBot="1">
      <c r="A41" s="22"/>
      <c r="B41" s="252"/>
      <c r="C41" s="249"/>
      <c r="D41" s="21" t="s">
        <v>57</v>
      </c>
      <c r="E41" s="24">
        <v>0</v>
      </c>
      <c r="F41" s="24">
        <v>0</v>
      </c>
      <c r="G41" s="24">
        <v>0</v>
      </c>
      <c r="H41" s="100">
        <v>0</v>
      </c>
      <c r="I41" s="140">
        <v>0</v>
      </c>
      <c r="J41" s="181">
        <v>0</v>
      </c>
      <c r="K41" s="4">
        <v>0</v>
      </c>
      <c r="L41" s="87">
        <f>H41+G41+F41+E41+I41+J41</f>
        <v>0</v>
      </c>
      <c r="M41" s="270"/>
    </row>
    <row r="42" spans="1:13" ht="22.5" customHeight="1" thickBot="1">
      <c r="A42" s="22"/>
      <c r="B42" s="253"/>
      <c r="C42" s="250"/>
      <c r="D42" s="27" t="s">
        <v>56</v>
      </c>
      <c r="E42" s="24">
        <v>0</v>
      </c>
      <c r="F42" s="24">
        <v>0</v>
      </c>
      <c r="G42" s="24">
        <v>0</v>
      </c>
      <c r="H42" s="100">
        <v>0</v>
      </c>
      <c r="I42" s="140">
        <v>0</v>
      </c>
      <c r="J42" s="181">
        <v>0</v>
      </c>
      <c r="K42" s="4">
        <v>0</v>
      </c>
      <c r="L42" s="88">
        <f>H42+G42+F42+E42+I42+J42</f>
        <v>0</v>
      </c>
      <c r="M42" s="322"/>
    </row>
    <row r="43" spans="1:13" ht="0.75" customHeight="1" thickBot="1">
      <c r="A43" s="22"/>
      <c r="B43" s="17"/>
      <c r="C43" s="28"/>
      <c r="D43" s="29"/>
      <c r="E43" s="24"/>
      <c r="F43" s="24"/>
      <c r="G43" s="24"/>
      <c r="H43" s="100"/>
      <c r="I43" s="140"/>
      <c r="J43" s="181"/>
      <c r="K43" s="4"/>
      <c r="L43" s="83"/>
      <c r="M43" s="108"/>
    </row>
    <row r="44" spans="1:13" ht="0.75" customHeight="1" hidden="1" thickBot="1">
      <c r="A44" s="22"/>
      <c r="B44" s="17"/>
      <c r="C44" s="28"/>
      <c r="D44" s="29"/>
      <c r="E44" s="24"/>
      <c r="F44" s="24"/>
      <c r="G44" s="24"/>
      <c r="H44" s="100"/>
      <c r="I44" s="140"/>
      <c r="J44" s="181"/>
      <c r="K44" s="4"/>
      <c r="L44" s="83"/>
      <c r="M44" s="108"/>
    </row>
    <row r="45" spans="1:13" ht="45.75" thickBot="1">
      <c r="A45" s="375" t="s">
        <v>82</v>
      </c>
      <c r="B45" s="251" t="s">
        <v>78</v>
      </c>
      <c r="C45" s="28"/>
      <c r="D45" s="5" t="s">
        <v>12</v>
      </c>
      <c r="E45" s="24">
        <v>0</v>
      </c>
      <c r="F45" s="24">
        <v>0</v>
      </c>
      <c r="G45" s="30">
        <v>1891.165</v>
      </c>
      <c r="H45" s="100">
        <v>0</v>
      </c>
      <c r="I45" s="140">
        <v>0</v>
      </c>
      <c r="J45" s="181">
        <v>0</v>
      </c>
      <c r="K45" s="4">
        <v>0</v>
      </c>
      <c r="L45" s="77">
        <f>H45+G45+F45+E45+I45+J45</f>
        <v>1891.165</v>
      </c>
      <c r="M45" s="108"/>
    </row>
    <row r="46" spans="1:13" ht="64.5" thickBot="1">
      <c r="A46" s="376"/>
      <c r="B46" s="378"/>
      <c r="C46" s="249">
        <f>L45+L46+L47</f>
        <v>1990.70181</v>
      </c>
      <c r="D46" s="5" t="s">
        <v>57</v>
      </c>
      <c r="E46" s="24">
        <v>0</v>
      </c>
      <c r="F46" s="24">
        <v>0</v>
      </c>
      <c r="G46" s="30">
        <v>99.53681</v>
      </c>
      <c r="H46" s="100">
        <v>0</v>
      </c>
      <c r="I46" s="143">
        <v>0</v>
      </c>
      <c r="J46" s="184">
        <v>0</v>
      </c>
      <c r="K46" s="89">
        <v>0</v>
      </c>
      <c r="L46" s="77">
        <f>H46+G46+F46+E46+I46+J46</f>
        <v>99.53681</v>
      </c>
      <c r="M46" s="108" t="s">
        <v>13</v>
      </c>
    </row>
    <row r="47" spans="1:13" ht="26.25" customHeight="1">
      <c r="A47" s="376"/>
      <c r="B47" s="378"/>
      <c r="C47" s="380"/>
      <c r="D47" s="391" t="s">
        <v>56</v>
      </c>
      <c r="E47" s="392">
        <v>0</v>
      </c>
      <c r="F47" s="393">
        <v>0</v>
      </c>
      <c r="G47" s="382">
        <v>0</v>
      </c>
      <c r="H47" s="404">
        <v>0</v>
      </c>
      <c r="I47" s="300">
        <v>0</v>
      </c>
      <c r="J47" s="303">
        <v>0</v>
      </c>
      <c r="K47" s="393">
        <v>0</v>
      </c>
      <c r="L47" s="277">
        <f>H47+G47+F47+E47+I47+J47</f>
        <v>0</v>
      </c>
      <c r="M47" s="108"/>
    </row>
    <row r="48" spans="1:13" ht="15">
      <c r="A48" s="376"/>
      <c r="B48" s="378"/>
      <c r="C48" s="380"/>
      <c r="D48" s="255"/>
      <c r="E48" s="289"/>
      <c r="F48" s="292"/>
      <c r="G48" s="383"/>
      <c r="H48" s="295"/>
      <c r="I48" s="357"/>
      <c r="J48" s="395"/>
      <c r="K48" s="307"/>
      <c r="L48" s="363"/>
      <c r="M48" s="108"/>
    </row>
    <row r="49" spans="1:13" ht="71.25" customHeight="1" thickBot="1">
      <c r="A49" s="377"/>
      <c r="B49" s="379"/>
      <c r="C49" s="381"/>
      <c r="D49" s="256"/>
      <c r="E49" s="290"/>
      <c r="F49" s="293"/>
      <c r="G49" s="384"/>
      <c r="H49" s="296"/>
      <c r="I49" s="394"/>
      <c r="J49" s="396"/>
      <c r="K49" s="308"/>
      <c r="L49" s="364"/>
      <c r="M49" s="108"/>
    </row>
    <row r="50" spans="1:13" ht="39" thickBot="1">
      <c r="A50" s="65" t="s">
        <v>89</v>
      </c>
      <c r="B50" s="347" t="s">
        <v>95</v>
      </c>
      <c r="C50" s="67"/>
      <c r="D50" s="68" t="s">
        <v>12</v>
      </c>
      <c r="E50" s="60">
        <v>0</v>
      </c>
      <c r="F50" s="75">
        <v>0</v>
      </c>
      <c r="G50" s="76">
        <v>1587.47</v>
      </c>
      <c r="H50" s="167">
        <v>0</v>
      </c>
      <c r="I50" s="144">
        <v>0</v>
      </c>
      <c r="J50" s="185">
        <v>0</v>
      </c>
      <c r="K50" s="90">
        <v>0</v>
      </c>
      <c r="L50" s="77">
        <f aca="true" t="shared" si="1" ref="L50:L55">E50+F50+G50+H50+I50+J50</f>
        <v>1587.47</v>
      </c>
      <c r="M50" s="266" t="s">
        <v>13</v>
      </c>
    </row>
    <row r="51" spans="1:13" ht="180.75" customHeight="1" thickBot="1">
      <c r="A51" s="65"/>
      <c r="B51" s="354"/>
      <c r="C51" s="81">
        <f>L50+L51+L52</f>
        <v>1671.022</v>
      </c>
      <c r="D51" s="68" t="s">
        <v>57</v>
      </c>
      <c r="E51" s="60">
        <v>0</v>
      </c>
      <c r="F51" s="75">
        <v>0</v>
      </c>
      <c r="G51" s="76">
        <v>83.552</v>
      </c>
      <c r="H51" s="167">
        <v>0</v>
      </c>
      <c r="I51" s="145">
        <v>0</v>
      </c>
      <c r="J51" s="186">
        <v>0</v>
      </c>
      <c r="K51" s="90">
        <v>0</v>
      </c>
      <c r="L51" s="77">
        <f t="shared" si="1"/>
        <v>83.552</v>
      </c>
      <c r="M51" s="398"/>
    </row>
    <row r="52" spans="1:13" ht="74.25" customHeight="1" thickBot="1">
      <c r="A52" s="65"/>
      <c r="B52" s="345"/>
      <c r="C52" s="67"/>
      <c r="D52" s="69" t="s">
        <v>56</v>
      </c>
      <c r="E52" s="92">
        <v>0</v>
      </c>
      <c r="F52" s="62">
        <v>0</v>
      </c>
      <c r="G52" s="78">
        <v>0</v>
      </c>
      <c r="H52" s="168">
        <v>0</v>
      </c>
      <c r="I52" s="146">
        <v>0</v>
      </c>
      <c r="J52" s="187">
        <v>0</v>
      </c>
      <c r="K52" s="90"/>
      <c r="L52" s="79">
        <f t="shared" si="1"/>
        <v>0</v>
      </c>
      <c r="M52" s="398"/>
    </row>
    <row r="53" spans="1:13" s="64" customFormat="1" ht="84" customHeight="1" thickBot="1">
      <c r="A53" s="70" t="s">
        <v>90</v>
      </c>
      <c r="B53" s="71"/>
      <c r="C53" s="80"/>
      <c r="D53" s="69" t="s">
        <v>12</v>
      </c>
      <c r="E53" s="60">
        <v>0</v>
      </c>
      <c r="F53" s="60">
        <v>0</v>
      </c>
      <c r="G53" s="73">
        <v>0</v>
      </c>
      <c r="H53" s="169">
        <v>0</v>
      </c>
      <c r="I53" s="147">
        <v>0</v>
      </c>
      <c r="J53" s="188">
        <v>0</v>
      </c>
      <c r="K53" s="90">
        <v>0</v>
      </c>
      <c r="L53" s="77">
        <f t="shared" si="1"/>
        <v>0</v>
      </c>
      <c r="M53" s="109" t="s">
        <v>13</v>
      </c>
    </row>
    <row r="54" spans="1:13" s="64" customFormat="1" ht="281.25" thickBot="1">
      <c r="A54" s="65"/>
      <c r="B54" s="66" t="s">
        <v>91</v>
      </c>
      <c r="C54" s="81">
        <f>L53+L54+L55</f>
        <v>2200.00026</v>
      </c>
      <c r="D54" s="69" t="s">
        <v>57</v>
      </c>
      <c r="E54" s="60">
        <v>0</v>
      </c>
      <c r="F54" s="60">
        <v>0</v>
      </c>
      <c r="G54" s="73">
        <v>2200.00026</v>
      </c>
      <c r="H54" s="169">
        <v>0</v>
      </c>
      <c r="I54" s="145">
        <v>0</v>
      </c>
      <c r="J54" s="186">
        <v>0</v>
      </c>
      <c r="K54" s="90"/>
      <c r="L54" s="77">
        <f t="shared" si="1"/>
        <v>2200.00026</v>
      </c>
      <c r="M54" s="110"/>
    </row>
    <row r="55" spans="1:13" s="64" customFormat="1" ht="15">
      <c r="A55" s="342"/>
      <c r="B55" s="344"/>
      <c r="C55" s="399"/>
      <c r="D55" s="365" t="s">
        <v>56</v>
      </c>
      <c r="E55" s="367">
        <v>0</v>
      </c>
      <c r="F55" s="367">
        <v>0</v>
      </c>
      <c r="G55" s="397">
        <v>0</v>
      </c>
      <c r="H55" s="274">
        <v>0</v>
      </c>
      <c r="I55" s="400">
        <v>0</v>
      </c>
      <c r="J55" s="401">
        <v>0</v>
      </c>
      <c r="K55" s="405">
        <v>0</v>
      </c>
      <c r="L55" s="277">
        <f t="shared" si="1"/>
        <v>0</v>
      </c>
      <c r="M55" s="110"/>
    </row>
    <row r="56" spans="1:13" s="64" customFormat="1" ht="15">
      <c r="A56" s="387"/>
      <c r="B56" s="354"/>
      <c r="C56" s="348"/>
      <c r="D56" s="352"/>
      <c r="E56" s="353"/>
      <c r="F56" s="353"/>
      <c r="G56" s="348"/>
      <c r="H56" s="275"/>
      <c r="I56" s="357"/>
      <c r="J56" s="395"/>
      <c r="K56" s="307"/>
      <c r="L56" s="278"/>
      <c r="M56" s="110"/>
    </row>
    <row r="57" spans="1:13" s="64" customFormat="1" ht="15">
      <c r="A57" s="387"/>
      <c r="B57" s="354"/>
      <c r="C57" s="348"/>
      <c r="D57" s="352"/>
      <c r="E57" s="353"/>
      <c r="F57" s="353"/>
      <c r="G57" s="348"/>
      <c r="H57" s="275"/>
      <c r="I57" s="357"/>
      <c r="J57" s="395"/>
      <c r="K57" s="307"/>
      <c r="L57" s="278"/>
      <c r="M57" s="110"/>
    </row>
    <row r="58" spans="1:13" s="64" customFormat="1" ht="15.75" thickBot="1">
      <c r="A58" s="388"/>
      <c r="B58" s="389"/>
      <c r="C58" s="349"/>
      <c r="D58" s="366"/>
      <c r="E58" s="368"/>
      <c r="F58" s="368"/>
      <c r="G58" s="349"/>
      <c r="H58" s="276"/>
      <c r="I58" s="394"/>
      <c r="J58" s="396"/>
      <c r="K58" s="308"/>
      <c r="L58" s="279"/>
      <c r="M58" s="111"/>
    </row>
    <row r="59" spans="1:13" s="64" customFormat="1" ht="45.75" thickBot="1">
      <c r="A59" s="65" t="s">
        <v>92</v>
      </c>
      <c r="B59" s="66"/>
      <c r="C59" s="67"/>
      <c r="D59" s="72" t="s">
        <v>12</v>
      </c>
      <c r="E59" s="60">
        <v>0</v>
      </c>
      <c r="F59" s="60">
        <v>0</v>
      </c>
      <c r="G59" s="73">
        <v>0</v>
      </c>
      <c r="H59" s="169">
        <v>0</v>
      </c>
      <c r="I59" s="148">
        <v>0</v>
      </c>
      <c r="J59" s="189">
        <v>0</v>
      </c>
      <c r="K59" s="90">
        <v>0</v>
      </c>
      <c r="L59" s="77">
        <f>E59+F59+G59+I59+J59</f>
        <v>0</v>
      </c>
      <c r="M59" s="110"/>
    </row>
    <row r="60" spans="1:13" s="64" customFormat="1" ht="181.5" customHeight="1" thickBot="1">
      <c r="A60" s="65"/>
      <c r="B60" s="66" t="s">
        <v>93</v>
      </c>
      <c r="C60" s="351">
        <f>L59+L60+L61</f>
        <v>500</v>
      </c>
      <c r="D60" s="124" t="s">
        <v>57</v>
      </c>
      <c r="E60" s="121">
        <v>0</v>
      </c>
      <c r="F60" s="121">
        <v>0</v>
      </c>
      <c r="G60" s="122">
        <v>500</v>
      </c>
      <c r="H60" s="170">
        <v>0</v>
      </c>
      <c r="I60" s="149">
        <v>0</v>
      </c>
      <c r="J60" s="190">
        <v>0</v>
      </c>
      <c r="K60" s="202">
        <v>0</v>
      </c>
      <c r="L60" s="123">
        <f>E60+F60+G60+H60+I60+J60</f>
        <v>500</v>
      </c>
      <c r="M60" s="110"/>
    </row>
    <row r="61" spans="1:13" s="64" customFormat="1" ht="15.75" thickBot="1">
      <c r="A61" s="342"/>
      <c r="B61" s="344"/>
      <c r="C61" s="348"/>
      <c r="D61" s="280" t="s">
        <v>56</v>
      </c>
      <c r="E61" s="281">
        <v>0</v>
      </c>
      <c r="F61" s="282">
        <v>0</v>
      </c>
      <c r="G61" s="350">
        <v>0</v>
      </c>
      <c r="H61" s="358">
        <v>0</v>
      </c>
      <c r="I61" s="372">
        <v>0</v>
      </c>
      <c r="J61" s="369">
        <v>0</v>
      </c>
      <c r="K61" s="406">
        <v>0</v>
      </c>
      <c r="L61" s="286">
        <f>E61+F61+G61+H61+I61+J61</f>
        <v>0</v>
      </c>
      <c r="M61" s="110"/>
    </row>
    <row r="62" spans="1:13" s="64" customFormat="1" ht="15.75" thickBot="1">
      <c r="A62" s="342"/>
      <c r="B62" s="344"/>
      <c r="C62" s="348"/>
      <c r="D62" s="280"/>
      <c r="E62" s="281"/>
      <c r="F62" s="283"/>
      <c r="G62" s="348"/>
      <c r="H62" s="359"/>
      <c r="I62" s="373"/>
      <c r="J62" s="370"/>
      <c r="K62" s="407"/>
      <c r="L62" s="286"/>
      <c r="M62" s="110"/>
    </row>
    <row r="63" spans="1:13" s="64" customFormat="1" ht="15.75" thickBot="1">
      <c r="A63" s="342"/>
      <c r="B63" s="344"/>
      <c r="C63" s="348"/>
      <c r="D63" s="280"/>
      <c r="E63" s="281"/>
      <c r="F63" s="283"/>
      <c r="G63" s="348"/>
      <c r="H63" s="359"/>
      <c r="I63" s="373"/>
      <c r="J63" s="370"/>
      <c r="K63" s="407"/>
      <c r="L63" s="286"/>
      <c r="M63" s="110"/>
    </row>
    <row r="64" spans="1:13" s="64" customFormat="1" ht="15.75" thickBot="1">
      <c r="A64" s="343"/>
      <c r="B64" s="345"/>
      <c r="C64" s="349"/>
      <c r="D64" s="280"/>
      <c r="E64" s="282"/>
      <c r="F64" s="283"/>
      <c r="G64" s="349"/>
      <c r="H64" s="359"/>
      <c r="I64" s="374"/>
      <c r="J64" s="371"/>
      <c r="K64" s="408"/>
      <c r="L64" s="287"/>
      <c r="M64" s="110"/>
    </row>
    <row r="65" spans="1:13" s="91" customFormat="1" ht="55.5" customHeight="1" thickBot="1">
      <c r="A65" s="346" t="s">
        <v>100</v>
      </c>
      <c r="B65" s="347" t="s">
        <v>101</v>
      </c>
      <c r="C65" s="355">
        <v>1987.419</v>
      </c>
      <c r="D65" s="72" t="s">
        <v>12</v>
      </c>
      <c r="E65" s="60">
        <v>0</v>
      </c>
      <c r="F65" s="60">
        <v>0</v>
      </c>
      <c r="G65" s="73">
        <v>0</v>
      </c>
      <c r="H65" s="125">
        <v>0</v>
      </c>
      <c r="I65" s="150">
        <v>0</v>
      </c>
      <c r="J65" s="191">
        <v>0</v>
      </c>
      <c r="K65" s="90">
        <v>0</v>
      </c>
      <c r="L65" s="77">
        <f>E65+F65+G65+H65+I65+J65</f>
        <v>0</v>
      </c>
      <c r="M65" s="112"/>
    </row>
    <row r="66" spans="1:13" s="91" customFormat="1" ht="69" customHeight="1" thickBot="1">
      <c r="A66" s="342"/>
      <c r="B66" s="344"/>
      <c r="C66" s="353"/>
      <c r="D66" s="72" t="s">
        <v>57</v>
      </c>
      <c r="E66" s="60">
        <v>0</v>
      </c>
      <c r="F66" s="60">
        <v>0</v>
      </c>
      <c r="G66" s="73">
        <v>0</v>
      </c>
      <c r="H66" s="125">
        <v>1987.419</v>
      </c>
      <c r="I66" s="150">
        <v>0</v>
      </c>
      <c r="J66" s="191">
        <v>0</v>
      </c>
      <c r="K66" s="90">
        <v>0</v>
      </c>
      <c r="L66" s="77">
        <f>E66+F66+G66+H66+I66+J66</f>
        <v>1987.419</v>
      </c>
      <c r="M66" s="113"/>
    </row>
    <row r="67" spans="1:13" s="91" customFormat="1" ht="47.25" customHeight="1" thickBot="1">
      <c r="A67" s="342"/>
      <c r="B67" s="344"/>
      <c r="C67" s="353"/>
      <c r="D67" s="72" t="s">
        <v>56</v>
      </c>
      <c r="E67" s="60">
        <v>0</v>
      </c>
      <c r="F67" s="60">
        <v>0</v>
      </c>
      <c r="G67" s="73">
        <v>0</v>
      </c>
      <c r="H67" s="125">
        <v>0</v>
      </c>
      <c r="I67" s="150">
        <v>0</v>
      </c>
      <c r="J67" s="191">
        <v>0</v>
      </c>
      <c r="K67" s="90">
        <v>0</v>
      </c>
      <c r="L67" s="77">
        <f>E67+F67+G67+H67+I67+J67</f>
        <v>0</v>
      </c>
      <c r="M67" s="111"/>
    </row>
    <row r="68" spans="1:13" s="91" customFormat="1" ht="0" customHeight="1" hidden="1">
      <c r="A68" s="342"/>
      <c r="B68" s="344"/>
      <c r="C68" s="348"/>
      <c r="D68" s="352"/>
      <c r="E68" s="353"/>
      <c r="F68" s="353"/>
      <c r="G68" s="74"/>
      <c r="H68" s="356"/>
      <c r="I68" s="357"/>
      <c r="J68" s="395"/>
      <c r="K68" s="201"/>
      <c r="L68" s="395"/>
      <c r="M68" s="278"/>
    </row>
    <row r="69" spans="1:13" s="91" customFormat="1" ht="15" hidden="1">
      <c r="A69" s="342"/>
      <c r="B69" s="344"/>
      <c r="C69" s="348"/>
      <c r="D69" s="352"/>
      <c r="E69" s="353"/>
      <c r="F69" s="353"/>
      <c r="G69" s="74"/>
      <c r="H69" s="356"/>
      <c r="I69" s="357"/>
      <c r="J69" s="395"/>
      <c r="K69" s="201"/>
      <c r="L69" s="395"/>
      <c r="M69" s="278"/>
    </row>
    <row r="70" spans="1:13" s="91" customFormat="1" ht="77.25" customHeight="1" thickBot="1">
      <c r="A70" s="343"/>
      <c r="B70" s="345"/>
      <c r="C70" s="349"/>
      <c r="D70" s="352"/>
      <c r="E70" s="353"/>
      <c r="F70" s="353"/>
      <c r="G70" s="74"/>
      <c r="H70" s="356"/>
      <c r="I70" s="357"/>
      <c r="J70" s="395"/>
      <c r="K70" s="201"/>
      <c r="L70" s="395"/>
      <c r="M70" s="403"/>
    </row>
    <row r="71" spans="1:13" ht="45.75" thickBot="1">
      <c r="A71" s="65" t="s">
        <v>103</v>
      </c>
      <c r="B71" s="347" t="s">
        <v>105</v>
      </c>
      <c r="C71" s="355">
        <f>SUM(H71+H72+H73)</f>
        <v>3516</v>
      </c>
      <c r="D71" s="72" t="s">
        <v>12</v>
      </c>
      <c r="E71" s="128"/>
      <c r="F71" s="128"/>
      <c r="G71" s="73"/>
      <c r="H71" s="125">
        <v>3340.2</v>
      </c>
      <c r="I71" s="150">
        <v>0</v>
      </c>
      <c r="J71" s="191">
        <v>0</v>
      </c>
      <c r="K71" s="90">
        <v>0</v>
      </c>
      <c r="L71" s="77">
        <v>0</v>
      </c>
      <c r="M71" s="402"/>
    </row>
    <row r="72" spans="1:13" ht="67.5" customHeight="1" thickBot="1">
      <c r="A72" s="65"/>
      <c r="B72" s="344"/>
      <c r="C72" s="348"/>
      <c r="D72" s="72" t="s">
        <v>57</v>
      </c>
      <c r="E72" s="128"/>
      <c r="F72" s="128"/>
      <c r="G72" s="73"/>
      <c r="H72" s="125">
        <v>175.8</v>
      </c>
      <c r="I72" s="150">
        <v>0</v>
      </c>
      <c r="J72" s="191">
        <v>0</v>
      </c>
      <c r="K72" s="90">
        <v>0</v>
      </c>
      <c r="L72" s="77">
        <v>0</v>
      </c>
      <c r="M72" s="353"/>
    </row>
    <row r="73" spans="1:13" ht="178.5" customHeight="1" thickBot="1">
      <c r="A73" s="65"/>
      <c r="B73" s="354"/>
      <c r="C73" s="348"/>
      <c r="D73" s="72" t="s">
        <v>104</v>
      </c>
      <c r="E73" s="128"/>
      <c r="F73" s="128"/>
      <c r="G73" s="73"/>
      <c r="H73" s="125">
        <v>0</v>
      </c>
      <c r="I73" s="150">
        <v>0</v>
      </c>
      <c r="J73" s="191">
        <v>0</v>
      </c>
      <c r="K73" s="90">
        <v>0</v>
      </c>
      <c r="L73" s="77">
        <v>0</v>
      </c>
      <c r="M73" s="368"/>
    </row>
    <row r="74" spans="1:13" ht="45" customHeight="1" thickBot="1">
      <c r="A74" s="65" t="s">
        <v>106</v>
      </c>
      <c r="B74" s="347" t="s">
        <v>107</v>
      </c>
      <c r="C74" s="355">
        <f>L74+L75+L76</f>
        <v>0</v>
      </c>
      <c r="D74" s="72" t="s">
        <v>12</v>
      </c>
      <c r="E74" s="128"/>
      <c r="F74" s="128"/>
      <c r="G74" s="73"/>
      <c r="H74" s="125">
        <v>0</v>
      </c>
      <c r="I74" s="150">
        <v>0</v>
      </c>
      <c r="J74" s="191">
        <v>0</v>
      </c>
      <c r="K74" s="90"/>
      <c r="L74" s="77">
        <v>0</v>
      </c>
      <c r="M74" s="402"/>
    </row>
    <row r="75" spans="1:13" ht="75" customHeight="1" thickBot="1">
      <c r="A75" s="65"/>
      <c r="B75" s="344"/>
      <c r="C75" s="348"/>
      <c r="D75" s="72" t="s">
        <v>57</v>
      </c>
      <c r="E75" s="128"/>
      <c r="F75" s="128"/>
      <c r="G75" s="73"/>
      <c r="H75" s="125">
        <v>0</v>
      </c>
      <c r="I75" s="150">
        <v>0</v>
      </c>
      <c r="J75" s="191">
        <v>0</v>
      </c>
      <c r="K75" s="90">
        <v>0</v>
      </c>
      <c r="L75" s="77">
        <v>0</v>
      </c>
      <c r="M75" s="353"/>
    </row>
    <row r="76" spans="1:13" ht="75" customHeight="1" thickBot="1">
      <c r="A76" s="65"/>
      <c r="B76" s="354"/>
      <c r="C76" s="348"/>
      <c r="D76" s="72" t="s">
        <v>104</v>
      </c>
      <c r="E76" s="159"/>
      <c r="F76" s="159"/>
      <c r="G76" s="136"/>
      <c r="H76" s="171">
        <v>0</v>
      </c>
      <c r="I76" s="160">
        <v>0</v>
      </c>
      <c r="J76" s="192">
        <v>0</v>
      </c>
      <c r="K76" s="90">
        <v>0</v>
      </c>
      <c r="L76" s="177">
        <v>0</v>
      </c>
      <c r="M76" s="368"/>
    </row>
    <row r="77" spans="1:13" s="135" customFormat="1" ht="330.75" customHeight="1" thickBot="1">
      <c r="A77" s="70" t="s">
        <v>111</v>
      </c>
      <c r="B77" s="164" t="s">
        <v>112</v>
      </c>
      <c r="C77" s="134">
        <f>E78+F78+G78+H78+I78+J78</f>
        <v>1232.686</v>
      </c>
      <c r="D77" s="161" t="s">
        <v>12</v>
      </c>
      <c r="E77" s="162">
        <v>0</v>
      </c>
      <c r="F77" s="163">
        <v>0</v>
      </c>
      <c r="G77" s="73">
        <v>0</v>
      </c>
      <c r="H77" s="125">
        <v>0</v>
      </c>
      <c r="I77" s="150">
        <v>0</v>
      </c>
      <c r="J77" s="84">
        <v>0</v>
      </c>
      <c r="K77" s="90">
        <v>0</v>
      </c>
      <c r="L77" s="77">
        <f>E77+F77+G77+H77+I77</f>
        <v>0</v>
      </c>
      <c r="M77" s="176" t="s">
        <v>13</v>
      </c>
    </row>
    <row r="78" spans="1:13" s="135" customFormat="1" ht="44.25" customHeight="1" thickBot="1">
      <c r="A78" s="65"/>
      <c r="B78" s="133"/>
      <c r="C78" s="132"/>
      <c r="D78" s="161" t="s">
        <v>104</v>
      </c>
      <c r="E78" s="128">
        <v>0</v>
      </c>
      <c r="F78" s="128">
        <v>0</v>
      </c>
      <c r="G78" s="73">
        <v>0</v>
      </c>
      <c r="H78" s="125">
        <v>1232.686</v>
      </c>
      <c r="I78" s="150">
        <v>0</v>
      </c>
      <c r="J78" s="191">
        <v>0</v>
      </c>
      <c r="K78" s="90"/>
      <c r="L78" s="77">
        <f>E78+F78+G78+H78+I78+J78</f>
        <v>1232.686</v>
      </c>
      <c r="M78" s="130"/>
    </row>
    <row r="79" spans="1:13" ht="65.25" customHeight="1">
      <c r="A79" s="333" t="s">
        <v>35</v>
      </c>
      <c r="B79" s="319" t="s">
        <v>27</v>
      </c>
      <c r="C79" s="239">
        <f>L79+L80+L81+L82+L83+L84</f>
        <v>19915.719569999997</v>
      </c>
      <c r="D79" s="11" t="s">
        <v>12</v>
      </c>
      <c r="E79" s="34">
        <f>E85+E88+E91+E94+E97+E100</f>
        <v>0</v>
      </c>
      <c r="F79" s="24">
        <f>F85+F88+F91+F94+F97+F100+F103+F109+F112+F118</f>
        <v>4186.313</v>
      </c>
      <c r="G79" s="24">
        <f>G85+G88+G91+G94+G97+G100+G103+G109+G112+G118</f>
        <v>0</v>
      </c>
      <c r="H79" s="100">
        <f>H85+H88+H91+H94+H97+H100+H103+H109+H112+H118</f>
        <v>0</v>
      </c>
      <c r="I79" s="139">
        <v>0</v>
      </c>
      <c r="J79" s="178">
        <v>0</v>
      </c>
      <c r="K79" s="4">
        <v>0</v>
      </c>
      <c r="L79" s="35">
        <f aca="true" t="shared" si="2" ref="L79:L100">H79+G79+F79+E79+I79+J79</f>
        <v>4186.313</v>
      </c>
      <c r="M79" s="269" t="s">
        <v>13</v>
      </c>
    </row>
    <row r="80" spans="1:13" ht="80.25" customHeight="1">
      <c r="A80" s="334"/>
      <c r="B80" s="337"/>
      <c r="C80" s="309"/>
      <c r="D80" s="12" t="s">
        <v>62</v>
      </c>
      <c r="E80" s="34">
        <v>0</v>
      </c>
      <c r="F80" s="24">
        <f>F104</f>
        <v>900.71</v>
      </c>
      <c r="G80" s="24">
        <v>690.52</v>
      </c>
      <c r="H80" s="100">
        <v>0</v>
      </c>
      <c r="I80" s="140">
        <v>0</v>
      </c>
      <c r="J80" s="181">
        <v>0</v>
      </c>
      <c r="K80" s="4">
        <v>0</v>
      </c>
      <c r="L80" s="37">
        <f t="shared" si="2"/>
        <v>1591.23</v>
      </c>
      <c r="M80" s="324"/>
    </row>
    <row r="81" spans="1:13" ht="28.5" customHeight="1">
      <c r="A81" s="334"/>
      <c r="B81" s="337"/>
      <c r="C81" s="309"/>
      <c r="D81" s="12" t="s">
        <v>63</v>
      </c>
      <c r="E81" s="34">
        <v>0</v>
      </c>
      <c r="F81" s="24">
        <f>F105</f>
        <v>601.074</v>
      </c>
      <c r="G81" s="24">
        <v>0</v>
      </c>
      <c r="H81" s="100">
        <v>0</v>
      </c>
      <c r="I81" s="140">
        <v>0</v>
      </c>
      <c r="J81" s="181">
        <v>0</v>
      </c>
      <c r="K81" s="4">
        <v>0</v>
      </c>
      <c r="L81" s="37">
        <f>H81+G81+F81+E81+I81+J81+K81</f>
        <v>601.074</v>
      </c>
      <c r="M81" s="324"/>
    </row>
    <row r="82" spans="1:13" ht="27.75" customHeight="1">
      <c r="A82" s="334"/>
      <c r="B82" s="337"/>
      <c r="C82" s="309"/>
      <c r="D82" s="12" t="s">
        <v>64</v>
      </c>
      <c r="E82" s="34">
        <v>0</v>
      </c>
      <c r="F82" s="24">
        <f>F106</f>
        <v>78</v>
      </c>
      <c r="G82" s="24">
        <v>0</v>
      </c>
      <c r="H82" s="100">
        <v>0</v>
      </c>
      <c r="I82" s="140">
        <v>0</v>
      </c>
      <c r="J82" s="181">
        <v>0</v>
      </c>
      <c r="K82" s="4">
        <v>0</v>
      </c>
      <c r="L82" s="37">
        <f>H82+G82+F82+E82+I82+J82+K82</f>
        <v>78</v>
      </c>
      <c r="M82" s="324"/>
    </row>
    <row r="83" spans="1:13" ht="51">
      <c r="A83" s="335"/>
      <c r="B83" s="320"/>
      <c r="C83" s="240"/>
      <c r="D83" s="12" t="s">
        <v>57</v>
      </c>
      <c r="E83" s="36">
        <f>E86+E89+E92+E95+E98+E101</f>
        <v>940.747</v>
      </c>
      <c r="F83" s="13">
        <f>F86+F89+F92+F101+F98+F107+F110+F113+F119</f>
        <v>688.14757</v>
      </c>
      <c r="G83" s="13">
        <f>G86+G89+G92+G95+G98+G101+G113+G119</f>
        <v>1429.624</v>
      </c>
      <c r="H83" s="101">
        <f>H86+H89+H92+H95+H98+H101+H122</f>
        <v>656.974</v>
      </c>
      <c r="I83" s="140">
        <f>I86+I89+I92+I95+I98+I101+I107+I110+I113</f>
        <v>3098.7</v>
      </c>
      <c r="J83" s="181">
        <v>3304.42</v>
      </c>
      <c r="K83" s="4">
        <f>K95</f>
        <v>3211.82</v>
      </c>
      <c r="L83" s="37">
        <f>H83+G83+F83+E83+I83+J83+K83</f>
        <v>13330.432569999999</v>
      </c>
      <c r="M83" s="270"/>
    </row>
    <row r="84" spans="1:13" ht="147.75" customHeight="1" thickBot="1">
      <c r="A84" s="336"/>
      <c r="B84" s="321"/>
      <c r="C84" s="245"/>
      <c r="D84" s="14" t="s">
        <v>56</v>
      </c>
      <c r="E84" s="38">
        <f>E87+E90+E93+E96+E99+E102+E108</f>
        <v>52.708</v>
      </c>
      <c r="F84" s="39">
        <f>F87+F90+F93+F99+F102+F108</f>
        <v>75.962</v>
      </c>
      <c r="G84" s="39">
        <f>G87+G90+G93+G96+G99+G102</f>
        <v>0</v>
      </c>
      <c r="H84" s="102">
        <f>H87+H90+H93+H96+H99+H102</f>
        <v>0</v>
      </c>
      <c r="I84" s="141">
        <v>0</v>
      </c>
      <c r="J84" s="182">
        <v>0</v>
      </c>
      <c r="K84" s="4">
        <v>0</v>
      </c>
      <c r="L84" s="40">
        <f>H84+G84+F84+E84+I84+J84+K84</f>
        <v>128.67000000000002</v>
      </c>
      <c r="M84" s="271"/>
    </row>
    <row r="85" spans="1:13" ht="38.25">
      <c r="A85" s="333" t="s">
        <v>36</v>
      </c>
      <c r="B85" s="360" t="s">
        <v>28</v>
      </c>
      <c r="C85" s="239">
        <f>L85+L86+L87</f>
        <v>803.905</v>
      </c>
      <c r="D85" s="41" t="s">
        <v>12</v>
      </c>
      <c r="E85" s="15">
        <v>0</v>
      </c>
      <c r="F85" s="2">
        <v>0</v>
      </c>
      <c r="G85" s="2">
        <v>0</v>
      </c>
      <c r="H85" s="95">
        <v>0</v>
      </c>
      <c r="I85" s="139">
        <v>0</v>
      </c>
      <c r="J85" s="178">
        <v>0</v>
      </c>
      <c r="K85" s="4">
        <v>0</v>
      </c>
      <c r="L85" s="33">
        <f t="shared" si="2"/>
        <v>0</v>
      </c>
      <c r="M85" s="269" t="s">
        <v>13</v>
      </c>
    </row>
    <row r="86" spans="1:13" ht="51">
      <c r="A86" s="335"/>
      <c r="B86" s="361"/>
      <c r="C86" s="240"/>
      <c r="D86" s="12" t="s">
        <v>57</v>
      </c>
      <c r="E86" s="13">
        <v>773.905</v>
      </c>
      <c r="F86" s="4">
        <v>0</v>
      </c>
      <c r="G86" s="4">
        <v>0</v>
      </c>
      <c r="H86" s="96">
        <v>0</v>
      </c>
      <c r="I86" s="140">
        <v>0</v>
      </c>
      <c r="J86" s="181">
        <v>0</v>
      </c>
      <c r="K86" s="4">
        <v>0</v>
      </c>
      <c r="L86" s="37">
        <f t="shared" si="2"/>
        <v>773.905</v>
      </c>
      <c r="M86" s="270"/>
    </row>
    <row r="87" spans="1:13" ht="146.25" customHeight="1" thickBot="1">
      <c r="A87" s="336"/>
      <c r="B87" s="362"/>
      <c r="C87" s="245"/>
      <c r="D87" s="14" t="s">
        <v>56</v>
      </c>
      <c r="E87" s="39">
        <v>30</v>
      </c>
      <c r="F87" s="42">
        <v>0</v>
      </c>
      <c r="G87" s="42">
        <v>0</v>
      </c>
      <c r="H87" s="99">
        <v>0</v>
      </c>
      <c r="I87" s="141">
        <v>0</v>
      </c>
      <c r="J87" s="182">
        <v>0</v>
      </c>
      <c r="K87" s="4">
        <v>0</v>
      </c>
      <c r="L87" s="40">
        <f t="shared" si="2"/>
        <v>30</v>
      </c>
      <c r="M87" s="322"/>
    </row>
    <row r="88" spans="1:13" ht="38.25">
      <c r="A88" s="333" t="s">
        <v>37</v>
      </c>
      <c r="B88" s="339" t="s">
        <v>29</v>
      </c>
      <c r="C88" s="239">
        <f>L88+L89+L90</f>
        <v>137.55</v>
      </c>
      <c r="D88" s="11" t="s">
        <v>12</v>
      </c>
      <c r="E88" s="15">
        <v>0</v>
      </c>
      <c r="F88" s="2">
        <v>0</v>
      </c>
      <c r="G88" s="2">
        <v>0</v>
      </c>
      <c r="H88" s="95">
        <v>0</v>
      </c>
      <c r="I88" s="139">
        <v>0</v>
      </c>
      <c r="J88" s="178">
        <v>0</v>
      </c>
      <c r="K88" s="4">
        <v>0</v>
      </c>
      <c r="L88" s="33">
        <f t="shared" si="2"/>
        <v>0</v>
      </c>
      <c r="M88" s="269" t="s">
        <v>13</v>
      </c>
    </row>
    <row r="89" spans="1:13" ht="51">
      <c r="A89" s="335"/>
      <c r="B89" s="332"/>
      <c r="C89" s="240"/>
      <c r="D89" s="12" t="s">
        <v>57</v>
      </c>
      <c r="E89" s="13">
        <v>114.842</v>
      </c>
      <c r="F89" s="4">
        <v>0</v>
      </c>
      <c r="G89" s="4">
        <v>0</v>
      </c>
      <c r="H89" s="96">
        <v>0</v>
      </c>
      <c r="I89" s="140">
        <v>0</v>
      </c>
      <c r="J89" s="181">
        <v>0</v>
      </c>
      <c r="K89" s="4">
        <v>0</v>
      </c>
      <c r="L89" s="37">
        <f t="shared" si="2"/>
        <v>114.842</v>
      </c>
      <c r="M89" s="270"/>
    </row>
    <row r="90" spans="1:13" ht="93.75" customHeight="1" thickBot="1">
      <c r="A90" s="336"/>
      <c r="B90" s="340"/>
      <c r="C90" s="245"/>
      <c r="D90" s="14" t="s">
        <v>56</v>
      </c>
      <c r="E90" s="39">
        <v>22.708</v>
      </c>
      <c r="F90" s="42">
        <v>0</v>
      </c>
      <c r="G90" s="42">
        <v>0</v>
      </c>
      <c r="H90" s="99">
        <v>0</v>
      </c>
      <c r="I90" s="141">
        <v>0</v>
      </c>
      <c r="J90" s="182">
        <v>0</v>
      </c>
      <c r="K90" s="4">
        <v>0</v>
      </c>
      <c r="L90" s="40">
        <f t="shared" si="2"/>
        <v>22.708</v>
      </c>
      <c r="M90" s="322"/>
    </row>
    <row r="91" spans="1:13" ht="38.25">
      <c r="A91" s="334" t="s">
        <v>38</v>
      </c>
      <c r="B91" s="332" t="s">
        <v>58</v>
      </c>
      <c r="C91" s="309">
        <f>L91+L92+L93</f>
        <v>375.176</v>
      </c>
      <c r="D91" s="41" t="s">
        <v>12</v>
      </c>
      <c r="E91" s="24">
        <v>0</v>
      </c>
      <c r="F91" s="3">
        <v>0</v>
      </c>
      <c r="G91" s="3">
        <v>0</v>
      </c>
      <c r="H91" s="106">
        <v>0</v>
      </c>
      <c r="I91" s="139">
        <v>0</v>
      </c>
      <c r="J91" s="178">
        <v>0</v>
      </c>
      <c r="K91" s="4">
        <v>0</v>
      </c>
      <c r="L91" s="35">
        <f t="shared" si="2"/>
        <v>0</v>
      </c>
      <c r="M91" s="324" t="s">
        <v>13</v>
      </c>
    </row>
    <row r="92" spans="1:13" ht="28.5" customHeight="1">
      <c r="A92" s="335"/>
      <c r="B92" s="332"/>
      <c r="C92" s="240"/>
      <c r="D92" s="12" t="s">
        <v>57</v>
      </c>
      <c r="E92" s="13">
        <v>0</v>
      </c>
      <c r="F92" s="114">
        <v>375.176</v>
      </c>
      <c r="G92" s="4">
        <v>0</v>
      </c>
      <c r="H92" s="96">
        <v>0</v>
      </c>
      <c r="I92" s="140">
        <v>0</v>
      </c>
      <c r="J92" s="181">
        <v>0</v>
      </c>
      <c r="K92" s="4">
        <v>0</v>
      </c>
      <c r="L92" s="37">
        <f t="shared" si="2"/>
        <v>375.176</v>
      </c>
      <c r="M92" s="270"/>
    </row>
    <row r="93" spans="1:13" ht="149.25" customHeight="1" thickBot="1">
      <c r="A93" s="338"/>
      <c r="B93" s="332"/>
      <c r="C93" s="241"/>
      <c r="D93" s="21" t="s">
        <v>56</v>
      </c>
      <c r="E93" s="19">
        <v>0</v>
      </c>
      <c r="F93" s="20">
        <v>0</v>
      </c>
      <c r="G93" s="20">
        <v>0</v>
      </c>
      <c r="H93" s="105">
        <v>0</v>
      </c>
      <c r="I93" s="141">
        <v>0</v>
      </c>
      <c r="J93" s="182">
        <v>0</v>
      </c>
      <c r="K93" s="4">
        <v>0</v>
      </c>
      <c r="L93" s="87">
        <f t="shared" si="2"/>
        <v>0</v>
      </c>
      <c r="M93" s="271"/>
    </row>
    <row r="94" spans="1:13" ht="33.75" customHeight="1">
      <c r="A94" s="260" t="s">
        <v>39</v>
      </c>
      <c r="B94" s="339" t="s">
        <v>60</v>
      </c>
      <c r="C94" s="239">
        <f>L94+L95+L96</f>
        <v>9614.94</v>
      </c>
      <c r="D94" s="11" t="s">
        <v>12</v>
      </c>
      <c r="E94" s="15">
        <v>0</v>
      </c>
      <c r="F94" s="2">
        <v>0</v>
      </c>
      <c r="G94" s="2">
        <v>0</v>
      </c>
      <c r="H94" s="95">
        <v>0</v>
      </c>
      <c r="I94" s="139">
        <v>0</v>
      </c>
      <c r="J94" s="178">
        <v>0</v>
      </c>
      <c r="K94" s="4">
        <v>0</v>
      </c>
      <c r="L94" s="33">
        <f>H94+G94+F94+E94+I94+J94+K94</f>
        <v>0</v>
      </c>
      <c r="M94" s="269" t="s">
        <v>13</v>
      </c>
    </row>
    <row r="95" spans="1:13" ht="51">
      <c r="A95" s="261"/>
      <c r="B95" s="332"/>
      <c r="C95" s="240"/>
      <c r="D95" s="12" t="s">
        <v>57</v>
      </c>
      <c r="E95" s="13">
        <v>0</v>
      </c>
      <c r="F95" s="4">
        <v>0</v>
      </c>
      <c r="G95" s="4">
        <v>0</v>
      </c>
      <c r="H95" s="96">
        <v>0</v>
      </c>
      <c r="I95" s="140">
        <v>3098.7</v>
      </c>
      <c r="J95" s="181">
        <v>3304.42</v>
      </c>
      <c r="K95" s="4">
        <v>3211.82</v>
      </c>
      <c r="L95" s="37">
        <f>H95+G95+F95+E95+I95+J95+K95</f>
        <v>9614.94</v>
      </c>
      <c r="M95" s="270"/>
    </row>
    <row r="96" spans="1:13" ht="81" customHeight="1" thickBot="1">
      <c r="A96" s="262"/>
      <c r="B96" s="340"/>
      <c r="C96" s="245"/>
      <c r="D96" s="14" t="s">
        <v>56</v>
      </c>
      <c r="E96" s="39">
        <v>0</v>
      </c>
      <c r="F96" s="42">
        <v>0</v>
      </c>
      <c r="G96" s="42">
        <v>0</v>
      </c>
      <c r="H96" s="99">
        <v>0</v>
      </c>
      <c r="I96" s="141">
        <v>0</v>
      </c>
      <c r="J96" s="182">
        <v>0</v>
      </c>
      <c r="K96" s="4">
        <v>0</v>
      </c>
      <c r="L96" s="40">
        <f>H96+G96+F96+E96+I96+J96+K96</f>
        <v>0</v>
      </c>
      <c r="M96" s="322"/>
    </row>
    <row r="97" spans="1:13" ht="22.5" customHeight="1">
      <c r="A97" s="323" t="s">
        <v>40</v>
      </c>
      <c r="B97" s="332" t="s">
        <v>65</v>
      </c>
      <c r="C97" s="309">
        <f>L97+L98+L99</f>
        <v>2024.034</v>
      </c>
      <c r="D97" s="41" t="s">
        <v>12</v>
      </c>
      <c r="E97" s="24">
        <v>0</v>
      </c>
      <c r="F97" s="3">
        <v>1922.832</v>
      </c>
      <c r="G97" s="3">
        <v>0</v>
      </c>
      <c r="H97" s="106">
        <v>0</v>
      </c>
      <c r="I97" s="139">
        <v>0</v>
      </c>
      <c r="J97" s="178">
        <v>0</v>
      </c>
      <c r="K97" s="4">
        <v>0</v>
      </c>
      <c r="L97" s="35">
        <f t="shared" si="2"/>
        <v>1922.832</v>
      </c>
      <c r="M97" s="324" t="s">
        <v>13</v>
      </c>
    </row>
    <row r="98" spans="1:13" ht="159" customHeight="1" thickBot="1">
      <c r="A98" s="261"/>
      <c r="B98" s="332"/>
      <c r="C98" s="240"/>
      <c r="D98" s="12" t="s">
        <v>57</v>
      </c>
      <c r="E98" s="13">
        <v>0</v>
      </c>
      <c r="F98" s="4">
        <v>101.202</v>
      </c>
      <c r="G98" s="4">
        <v>0</v>
      </c>
      <c r="H98" s="96">
        <v>0</v>
      </c>
      <c r="I98" s="140">
        <v>0</v>
      </c>
      <c r="J98" s="181">
        <v>0</v>
      </c>
      <c r="K98" s="4">
        <v>0</v>
      </c>
      <c r="L98" s="37">
        <f t="shared" si="2"/>
        <v>101.202</v>
      </c>
      <c r="M98" s="270"/>
    </row>
    <row r="99" spans="1:13" ht="26.25" hidden="1" thickBot="1">
      <c r="A99" s="341"/>
      <c r="B99" s="332"/>
      <c r="C99" s="245"/>
      <c r="D99" s="14" t="s">
        <v>56</v>
      </c>
      <c r="E99" s="19">
        <v>0</v>
      </c>
      <c r="F99" s="20">
        <v>0</v>
      </c>
      <c r="G99" s="20">
        <v>0</v>
      </c>
      <c r="H99" s="105">
        <v>0</v>
      </c>
      <c r="I99" s="141">
        <v>0</v>
      </c>
      <c r="J99" s="182">
        <v>0</v>
      </c>
      <c r="K99" s="4"/>
      <c r="L99" s="87">
        <f t="shared" si="2"/>
        <v>0</v>
      </c>
      <c r="M99" s="322"/>
    </row>
    <row r="100" spans="1:13" ht="46.5" customHeight="1">
      <c r="A100" s="333" t="s">
        <v>41</v>
      </c>
      <c r="B100" s="251" t="s">
        <v>30</v>
      </c>
      <c r="C100" s="239">
        <f>L100+L101+L102</f>
        <v>144.63857000000002</v>
      </c>
      <c r="D100" s="11" t="s">
        <v>12</v>
      </c>
      <c r="E100" s="32">
        <v>0</v>
      </c>
      <c r="F100" s="2">
        <v>0</v>
      </c>
      <c r="G100" s="2">
        <v>0</v>
      </c>
      <c r="H100" s="95">
        <v>0</v>
      </c>
      <c r="I100" s="139">
        <v>0</v>
      </c>
      <c r="J100" s="178">
        <v>0</v>
      </c>
      <c r="K100" s="4">
        <v>0</v>
      </c>
      <c r="L100" s="33">
        <f t="shared" si="2"/>
        <v>0</v>
      </c>
      <c r="M100" s="269" t="s">
        <v>13</v>
      </c>
    </row>
    <row r="101" spans="1:13" ht="60.75" customHeight="1">
      <c r="A101" s="335"/>
      <c r="B101" s="252"/>
      <c r="C101" s="240"/>
      <c r="D101" s="12" t="s">
        <v>57</v>
      </c>
      <c r="E101" s="36">
        <v>52</v>
      </c>
      <c r="F101" s="4">
        <v>92.63857</v>
      </c>
      <c r="G101" s="4">
        <v>0</v>
      </c>
      <c r="H101" s="96">
        <v>0</v>
      </c>
      <c r="I101" s="140">
        <v>0</v>
      </c>
      <c r="J101" s="181">
        <v>0</v>
      </c>
      <c r="K101" s="4">
        <v>0</v>
      </c>
      <c r="L101" s="37">
        <f>E101+F101+G101+H101+I101+J101</f>
        <v>144.63857000000002</v>
      </c>
      <c r="M101" s="270"/>
    </row>
    <row r="102" spans="1:13" ht="78.75" customHeight="1" thickBot="1">
      <c r="A102" s="338"/>
      <c r="B102" s="253"/>
      <c r="C102" s="241"/>
      <c r="D102" s="21" t="s">
        <v>56</v>
      </c>
      <c r="E102" s="31">
        <v>0</v>
      </c>
      <c r="F102" s="20">
        <v>0</v>
      </c>
      <c r="G102" s="20">
        <v>0</v>
      </c>
      <c r="H102" s="105">
        <v>0</v>
      </c>
      <c r="I102" s="141">
        <v>0</v>
      </c>
      <c r="J102" s="182">
        <v>0</v>
      </c>
      <c r="K102" s="4">
        <v>0</v>
      </c>
      <c r="L102" s="40">
        <f aca="true" t="shared" si="3" ref="L102:L107">H102+G102+F102+E102+I102+J102</f>
        <v>0</v>
      </c>
      <c r="M102" s="271"/>
    </row>
    <row r="103" spans="1:13" ht="84" customHeight="1" thickBot="1">
      <c r="A103" s="242" t="s">
        <v>61</v>
      </c>
      <c r="B103" s="251" t="s">
        <v>66</v>
      </c>
      <c r="C103" s="248">
        <f>L103+L104+L105+L106+L107+L108</f>
        <v>2346.266</v>
      </c>
      <c r="D103" s="44" t="s">
        <v>12</v>
      </c>
      <c r="E103" s="32">
        <v>0</v>
      </c>
      <c r="F103" s="2">
        <v>0</v>
      </c>
      <c r="G103" s="2">
        <v>0</v>
      </c>
      <c r="H103" s="93">
        <v>0</v>
      </c>
      <c r="I103" s="139">
        <v>0</v>
      </c>
      <c r="J103" s="178">
        <v>0</v>
      </c>
      <c r="K103" s="4">
        <v>0</v>
      </c>
      <c r="L103" s="33">
        <f t="shared" si="3"/>
        <v>0</v>
      </c>
      <c r="M103" s="266" t="s">
        <v>13</v>
      </c>
    </row>
    <row r="104" spans="1:13" ht="38.25">
      <c r="A104" s="243"/>
      <c r="B104" s="252"/>
      <c r="C104" s="249"/>
      <c r="D104" s="44" t="s">
        <v>62</v>
      </c>
      <c r="E104" s="34">
        <v>0</v>
      </c>
      <c r="F104" s="3">
        <v>900.71</v>
      </c>
      <c r="G104" s="3">
        <v>690.52</v>
      </c>
      <c r="H104" s="126">
        <v>0</v>
      </c>
      <c r="I104" s="140">
        <v>0</v>
      </c>
      <c r="J104" s="181">
        <v>0</v>
      </c>
      <c r="K104" s="4">
        <v>0</v>
      </c>
      <c r="L104" s="37">
        <f t="shared" si="3"/>
        <v>1591.23</v>
      </c>
      <c r="M104" s="310"/>
    </row>
    <row r="105" spans="1:13" ht="75" customHeight="1">
      <c r="A105" s="243"/>
      <c r="B105" s="252"/>
      <c r="C105" s="249"/>
      <c r="D105" s="46" t="s">
        <v>63</v>
      </c>
      <c r="E105" s="34">
        <v>0</v>
      </c>
      <c r="F105" s="3">
        <v>601.074</v>
      </c>
      <c r="G105" s="3">
        <v>0</v>
      </c>
      <c r="H105" s="126">
        <v>0</v>
      </c>
      <c r="I105" s="140">
        <v>0</v>
      </c>
      <c r="J105" s="181">
        <v>0</v>
      </c>
      <c r="K105" s="4">
        <v>0</v>
      </c>
      <c r="L105" s="37">
        <f t="shared" si="3"/>
        <v>601.074</v>
      </c>
      <c r="M105" s="310"/>
    </row>
    <row r="106" spans="1:13" ht="39" customHeight="1">
      <c r="A106" s="243"/>
      <c r="B106" s="252"/>
      <c r="C106" s="249"/>
      <c r="D106" s="46" t="s">
        <v>64</v>
      </c>
      <c r="E106" s="34">
        <v>0</v>
      </c>
      <c r="F106" s="3">
        <v>78</v>
      </c>
      <c r="G106" s="3">
        <v>0</v>
      </c>
      <c r="H106" s="126">
        <v>0</v>
      </c>
      <c r="I106" s="140">
        <v>0</v>
      </c>
      <c r="J106" s="181">
        <v>0</v>
      </c>
      <c r="K106" s="4">
        <v>0</v>
      </c>
      <c r="L106" s="37">
        <f t="shared" si="3"/>
        <v>78</v>
      </c>
      <c r="M106" s="310"/>
    </row>
    <row r="107" spans="1:13" ht="51.75" thickBot="1">
      <c r="A107" s="243"/>
      <c r="B107" s="252"/>
      <c r="C107" s="249"/>
      <c r="D107" s="47" t="s">
        <v>57</v>
      </c>
      <c r="E107" s="36">
        <v>0</v>
      </c>
      <c r="F107" s="4">
        <v>0</v>
      </c>
      <c r="G107" s="4">
        <v>0</v>
      </c>
      <c r="H107" s="94">
        <v>0</v>
      </c>
      <c r="I107" s="141">
        <v>0</v>
      </c>
      <c r="J107" s="182">
        <v>0</v>
      </c>
      <c r="K107" s="4">
        <v>0</v>
      </c>
      <c r="L107" s="37">
        <f t="shared" si="3"/>
        <v>0</v>
      </c>
      <c r="M107" s="310"/>
    </row>
    <row r="108" spans="1:13" ht="39" customHeight="1" thickBot="1">
      <c r="A108" s="244"/>
      <c r="B108" s="253"/>
      <c r="C108" s="250"/>
      <c r="D108" s="49" t="s">
        <v>56</v>
      </c>
      <c r="E108" s="38">
        <v>0</v>
      </c>
      <c r="F108" s="42">
        <v>75.962</v>
      </c>
      <c r="G108" s="42">
        <v>0</v>
      </c>
      <c r="H108" s="99">
        <v>0</v>
      </c>
      <c r="I108" s="139"/>
      <c r="J108" s="178"/>
      <c r="K108" s="4">
        <v>0</v>
      </c>
      <c r="L108" s="40">
        <f>H108+G108+F108+E108</f>
        <v>75.962</v>
      </c>
      <c r="M108" s="327"/>
    </row>
    <row r="109" spans="1:13" ht="77.25" customHeight="1">
      <c r="A109" s="313" t="s">
        <v>67</v>
      </c>
      <c r="B109" s="251" t="s">
        <v>68</v>
      </c>
      <c r="C109" s="239">
        <f>L109+L110+L111+L112</f>
        <v>2382.612</v>
      </c>
      <c r="D109" s="11" t="s">
        <v>12</v>
      </c>
      <c r="E109" s="15">
        <v>0</v>
      </c>
      <c r="F109" s="2">
        <v>2263.481</v>
      </c>
      <c r="G109" s="2">
        <v>0</v>
      </c>
      <c r="H109" s="95">
        <v>0</v>
      </c>
      <c r="I109" s="140">
        <v>0</v>
      </c>
      <c r="J109" s="181">
        <v>0</v>
      </c>
      <c r="K109" s="4">
        <v>0</v>
      </c>
      <c r="L109" s="33">
        <f>H109+G109+F109+E109+I109+J109</f>
        <v>2263.481</v>
      </c>
      <c r="M109" s="269" t="s">
        <v>53</v>
      </c>
    </row>
    <row r="110" spans="1:13" ht="51">
      <c r="A110" s="314"/>
      <c r="B110" s="252"/>
      <c r="C110" s="240"/>
      <c r="D110" s="12" t="s">
        <v>57</v>
      </c>
      <c r="E110" s="13">
        <v>0</v>
      </c>
      <c r="F110" s="4">
        <v>119.131</v>
      </c>
      <c r="G110" s="4">
        <v>0</v>
      </c>
      <c r="H110" s="96">
        <v>0</v>
      </c>
      <c r="I110" s="140">
        <v>0</v>
      </c>
      <c r="J110" s="181">
        <v>0</v>
      </c>
      <c r="K110" s="4">
        <v>0</v>
      </c>
      <c r="L110" s="37">
        <f>H110+G110+F110+E110+I110+J110</f>
        <v>119.131</v>
      </c>
      <c r="M110" s="270"/>
    </row>
    <row r="111" spans="1:13" ht="66.75" customHeight="1" thickBot="1">
      <c r="A111" s="315"/>
      <c r="B111" s="253"/>
      <c r="C111" s="245"/>
      <c r="D111" s="14" t="s">
        <v>56</v>
      </c>
      <c r="E111" s="39">
        <v>0</v>
      </c>
      <c r="F111" s="42">
        <v>0</v>
      </c>
      <c r="G111" s="42">
        <v>0</v>
      </c>
      <c r="H111" s="99">
        <v>0</v>
      </c>
      <c r="I111" s="142">
        <v>0</v>
      </c>
      <c r="J111" s="183">
        <v>0</v>
      </c>
      <c r="K111" s="4">
        <v>0</v>
      </c>
      <c r="L111" s="40">
        <f>H111+G111+F111+E111+I111+J111</f>
        <v>0</v>
      </c>
      <c r="M111" s="322"/>
    </row>
    <row r="112" spans="1:13" ht="39" thickBot="1">
      <c r="A112" s="50"/>
      <c r="B112" s="17"/>
      <c r="C112" s="25"/>
      <c r="D112" s="29" t="s">
        <v>84</v>
      </c>
      <c r="E112" s="51">
        <v>0</v>
      </c>
      <c r="F112" s="52">
        <v>0</v>
      </c>
      <c r="G112" s="52">
        <v>0</v>
      </c>
      <c r="H112" s="103">
        <v>0</v>
      </c>
      <c r="I112" s="151">
        <v>0</v>
      </c>
      <c r="J112" s="193">
        <v>0</v>
      </c>
      <c r="K112" s="4">
        <v>0</v>
      </c>
      <c r="L112" s="88">
        <f>H112+G829+F112+E112+I112+J112</f>
        <v>0</v>
      </c>
      <c r="M112" s="266" t="s">
        <v>13</v>
      </c>
    </row>
    <row r="113" spans="1:13" ht="306.75" thickBot="1">
      <c r="A113" s="50" t="s">
        <v>83</v>
      </c>
      <c r="B113" s="17" t="s">
        <v>86</v>
      </c>
      <c r="C113" s="25">
        <f>L112+L113+L115</f>
        <v>99.834</v>
      </c>
      <c r="D113" s="27" t="s">
        <v>57</v>
      </c>
      <c r="E113" s="51">
        <v>0</v>
      </c>
      <c r="F113" s="52">
        <v>0</v>
      </c>
      <c r="G113" s="52">
        <v>99.834</v>
      </c>
      <c r="H113" s="103">
        <v>0</v>
      </c>
      <c r="I113" s="139">
        <v>0</v>
      </c>
      <c r="J113" s="178">
        <v>0</v>
      </c>
      <c r="K113" s="4">
        <v>0</v>
      </c>
      <c r="L113" s="88">
        <f>H113+G113+F113+E113+I113+J113</f>
        <v>99.834</v>
      </c>
      <c r="M113" s="284"/>
    </row>
    <row r="114" spans="1:13" ht="81" customHeight="1" thickBot="1">
      <c r="A114" s="50"/>
      <c r="B114" s="17"/>
      <c r="C114" s="25"/>
      <c r="D114" s="29" t="s">
        <v>56</v>
      </c>
      <c r="E114" s="51">
        <v>0</v>
      </c>
      <c r="F114" s="52">
        <v>0</v>
      </c>
      <c r="G114" s="52">
        <v>0</v>
      </c>
      <c r="H114" s="103">
        <v>0</v>
      </c>
      <c r="I114" s="140">
        <v>0</v>
      </c>
      <c r="J114" s="181">
        <v>0</v>
      </c>
      <c r="K114" s="4">
        <v>0</v>
      </c>
      <c r="L114" s="88">
        <f>E114+F114+G114+H114+I114+J114</f>
        <v>0</v>
      </c>
      <c r="M114" s="285"/>
    </row>
    <row r="115" spans="1:13" ht="15">
      <c r="A115" s="50"/>
      <c r="B115" s="17"/>
      <c r="C115" s="25"/>
      <c r="D115" s="254" t="s">
        <v>56</v>
      </c>
      <c r="E115" s="288">
        <v>0</v>
      </c>
      <c r="F115" s="291">
        <v>0</v>
      </c>
      <c r="G115" s="291">
        <v>0</v>
      </c>
      <c r="H115" s="294">
        <v>0</v>
      </c>
      <c r="I115" s="300">
        <v>0</v>
      </c>
      <c r="J115" s="303">
        <v>0</v>
      </c>
      <c r="K115" s="306">
        <v>0</v>
      </c>
      <c r="L115" s="297">
        <f>H115+G115+F115+E115+I116+J116</f>
        <v>0</v>
      </c>
      <c r="M115" s="115"/>
    </row>
    <row r="116" spans="1:13" ht="15">
      <c r="A116" s="50"/>
      <c r="B116" s="17"/>
      <c r="C116" s="25"/>
      <c r="D116" s="255"/>
      <c r="E116" s="289"/>
      <c r="F116" s="292"/>
      <c r="G116" s="292"/>
      <c r="H116" s="295"/>
      <c r="I116" s="301"/>
      <c r="J116" s="304"/>
      <c r="K116" s="307"/>
      <c r="L116" s="298"/>
      <c r="M116" s="115"/>
    </row>
    <row r="117" spans="1:13" ht="90" customHeight="1" thickBot="1">
      <c r="A117" s="50"/>
      <c r="B117" s="17"/>
      <c r="C117" s="25"/>
      <c r="D117" s="256"/>
      <c r="E117" s="290"/>
      <c r="F117" s="293"/>
      <c r="G117" s="293"/>
      <c r="H117" s="296"/>
      <c r="I117" s="302"/>
      <c r="J117" s="305"/>
      <c r="K117" s="308"/>
      <c r="L117" s="299"/>
      <c r="M117" s="115"/>
    </row>
    <row r="118" spans="1:13" ht="27" customHeight="1" thickBot="1">
      <c r="A118" s="43"/>
      <c r="B118" s="16"/>
      <c r="C118" s="23"/>
      <c r="D118" s="57" t="s">
        <v>84</v>
      </c>
      <c r="E118" s="58">
        <v>0</v>
      </c>
      <c r="F118" s="59">
        <v>0</v>
      </c>
      <c r="G118" s="59">
        <v>0</v>
      </c>
      <c r="H118" s="172">
        <v>0</v>
      </c>
      <c r="I118" s="152">
        <v>0</v>
      </c>
      <c r="J118" s="194">
        <v>0</v>
      </c>
      <c r="K118" s="90">
        <v>0</v>
      </c>
      <c r="L118" s="77">
        <f>H118+G118+F118+E118+I118+J118</f>
        <v>0</v>
      </c>
      <c r="M118" s="116"/>
    </row>
    <row r="119" spans="1:13" ht="186" customHeight="1" thickBot="1">
      <c r="A119" s="45" t="s">
        <v>87</v>
      </c>
      <c r="B119" s="17" t="s">
        <v>88</v>
      </c>
      <c r="C119" s="25">
        <f>L118+L119+L120</f>
        <v>1329.79</v>
      </c>
      <c r="D119" s="61" t="s">
        <v>57</v>
      </c>
      <c r="E119" s="62">
        <v>0</v>
      </c>
      <c r="F119" s="63">
        <v>0</v>
      </c>
      <c r="G119" s="63">
        <v>1329.79</v>
      </c>
      <c r="H119" s="173">
        <v>0</v>
      </c>
      <c r="I119" s="147">
        <v>0</v>
      </c>
      <c r="J119" s="188">
        <v>0</v>
      </c>
      <c r="K119" s="90">
        <v>0</v>
      </c>
      <c r="L119" s="79">
        <f>H119+G119+F119+E119+I119+J119</f>
        <v>1329.79</v>
      </c>
      <c r="M119" s="117" t="s">
        <v>13</v>
      </c>
    </row>
    <row r="120" spans="1:13" ht="133.5" customHeight="1" thickBot="1">
      <c r="A120" s="48"/>
      <c r="B120" s="18"/>
      <c r="C120" s="26"/>
      <c r="D120" s="57" t="s">
        <v>56</v>
      </c>
      <c r="E120" s="58">
        <v>0</v>
      </c>
      <c r="F120" s="59">
        <v>0</v>
      </c>
      <c r="G120" s="59">
        <v>0</v>
      </c>
      <c r="H120" s="172">
        <v>0</v>
      </c>
      <c r="I120" s="146">
        <v>0</v>
      </c>
      <c r="J120" s="187">
        <v>0</v>
      </c>
      <c r="K120" s="90"/>
      <c r="L120" s="77">
        <f>G120+F120+E120+I120+J120</f>
        <v>0</v>
      </c>
      <c r="M120" s="118"/>
    </row>
    <row r="121" spans="1:13" s="135" customFormat="1" ht="133.5" customHeight="1" thickBot="1">
      <c r="A121" s="50"/>
      <c r="B121" s="17"/>
      <c r="C121" s="25"/>
      <c r="D121" s="155" t="s">
        <v>84</v>
      </c>
      <c r="E121" s="156">
        <v>0</v>
      </c>
      <c r="F121" s="157">
        <v>0</v>
      </c>
      <c r="G121" s="157">
        <v>0</v>
      </c>
      <c r="H121" s="174">
        <v>0</v>
      </c>
      <c r="I121" s="158">
        <v>0</v>
      </c>
      <c r="J121" s="195">
        <v>0</v>
      </c>
      <c r="K121" s="90">
        <v>0</v>
      </c>
      <c r="L121" s="129">
        <v>0</v>
      </c>
      <c r="M121" s="131"/>
    </row>
    <row r="122" spans="1:13" s="135" customFormat="1" ht="288" customHeight="1" thickBot="1">
      <c r="A122" s="50" t="s">
        <v>109</v>
      </c>
      <c r="B122" s="17" t="s">
        <v>110</v>
      </c>
      <c r="C122" s="25">
        <f>E122+F122+G122+H122+I122+J122+L122</f>
        <v>656.974</v>
      </c>
      <c r="D122" s="155" t="s">
        <v>56</v>
      </c>
      <c r="E122" s="156">
        <v>0</v>
      </c>
      <c r="F122" s="157">
        <v>0</v>
      </c>
      <c r="G122" s="157">
        <v>0</v>
      </c>
      <c r="H122" s="174">
        <v>656.974</v>
      </c>
      <c r="I122" s="144">
        <v>0</v>
      </c>
      <c r="J122" s="185">
        <v>0</v>
      </c>
      <c r="K122" s="90">
        <v>0</v>
      </c>
      <c r="L122" s="129">
        <v>0</v>
      </c>
      <c r="M122" s="131"/>
    </row>
    <row r="123" spans="1:13" ht="38.25">
      <c r="A123" s="257" t="s">
        <v>46</v>
      </c>
      <c r="B123" s="263" t="s">
        <v>31</v>
      </c>
      <c r="C123" s="309">
        <f>L123+L124+L125</f>
        <v>131.49527999999998</v>
      </c>
      <c r="D123" s="11" t="s">
        <v>12</v>
      </c>
      <c r="E123" s="15">
        <f>E129+E126</f>
        <v>0</v>
      </c>
      <c r="F123" s="2">
        <f aca="true" t="shared" si="4" ref="F123:H125">F126+F129</f>
        <v>0</v>
      </c>
      <c r="G123" s="2">
        <f t="shared" si="4"/>
        <v>0</v>
      </c>
      <c r="H123" s="93">
        <f t="shared" si="4"/>
        <v>0</v>
      </c>
      <c r="I123" s="139">
        <v>0</v>
      </c>
      <c r="J123" s="178">
        <v>0</v>
      </c>
      <c r="K123" s="4">
        <v>0</v>
      </c>
      <c r="L123" s="33">
        <f aca="true" t="shared" si="5" ref="L123:L129">H123+G123+F123+E123+I123+J123</f>
        <v>0</v>
      </c>
      <c r="M123" s="269" t="s">
        <v>13</v>
      </c>
    </row>
    <row r="124" spans="1:13" ht="51">
      <c r="A124" s="258"/>
      <c r="B124" s="264"/>
      <c r="C124" s="240"/>
      <c r="D124" s="12" t="s">
        <v>57</v>
      </c>
      <c r="E124" s="13">
        <f>E127+E130</f>
        <v>0</v>
      </c>
      <c r="F124" s="13">
        <f t="shared" si="4"/>
        <v>51.187</v>
      </c>
      <c r="G124" s="13">
        <f t="shared" si="4"/>
        <v>25.60028</v>
      </c>
      <c r="H124" s="101">
        <f>H127+H130</f>
        <v>0</v>
      </c>
      <c r="I124" s="140">
        <v>0</v>
      </c>
      <c r="J124" s="181">
        <v>0</v>
      </c>
      <c r="K124" s="4">
        <v>0</v>
      </c>
      <c r="L124" s="37">
        <f t="shared" si="5"/>
        <v>76.78728</v>
      </c>
      <c r="M124" s="270"/>
    </row>
    <row r="125" spans="1:13" ht="74.25" customHeight="1" thickBot="1">
      <c r="A125" s="259"/>
      <c r="B125" s="264"/>
      <c r="C125" s="241"/>
      <c r="D125" s="21" t="s">
        <v>56</v>
      </c>
      <c r="E125" s="19">
        <f>E128+E131</f>
        <v>0</v>
      </c>
      <c r="F125" s="20">
        <f t="shared" si="4"/>
        <v>54.708</v>
      </c>
      <c r="G125" s="20">
        <f t="shared" si="4"/>
        <v>0</v>
      </c>
      <c r="H125" s="105">
        <f t="shared" si="4"/>
        <v>0</v>
      </c>
      <c r="I125" s="141">
        <v>0</v>
      </c>
      <c r="J125" s="182">
        <v>0</v>
      </c>
      <c r="K125" s="4">
        <v>0</v>
      </c>
      <c r="L125" s="87">
        <f t="shared" si="5"/>
        <v>54.708</v>
      </c>
      <c r="M125" s="271"/>
    </row>
    <row r="126" spans="1:13" ht="38.25">
      <c r="A126" s="242" t="s">
        <v>71</v>
      </c>
      <c r="B126" s="263" t="s">
        <v>72</v>
      </c>
      <c r="C126" s="246">
        <f>L126+L127+L128</f>
        <v>54.708</v>
      </c>
      <c r="D126" s="11" t="s">
        <v>12</v>
      </c>
      <c r="E126" s="2">
        <v>0</v>
      </c>
      <c r="F126" s="2">
        <v>0</v>
      </c>
      <c r="G126" s="2">
        <v>0</v>
      </c>
      <c r="H126" s="93">
        <v>0</v>
      </c>
      <c r="I126" s="139">
        <v>0</v>
      </c>
      <c r="J126" s="178">
        <v>0</v>
      </c>
      <c r="K126" s="4">
        <v>0</v>
      </c>
      <c r="L126" s="33">
        <f t="shared" si="5"/>
        <v>0</v>
      </c>
      <c r="M126" s="266" t="s">
        <v>13</v>
      </c>
    </row>
    <row r="127" spans="1:13" ht="51">
      <c r="A127" s="243"/>
      <c r="B127" s="264"/>
      <c r="C127" s="247"/>
      <c r="D127" s="12" t="s">
        <v>57</v>
      </c>
      <c r="E127" s="4">
        <v>0</v>
      </c>
      <c r="F127" s="4">
        <v>0</v>
      </c>
      <c r="G127" s="4">
        <v>0</v>
      </c>
      <c r="H127" s="94">
        <v>0</v>
      </c>
      <c r="I127" s="140">
        <v>0</v>
      </c>
      <c r="J127" s="181">
        <v>0</v>
      </c>
      <c r="K127" s="4">
        <v>0</v>
      </c>
      <c r="L127" s="37">
        <f t="shared" si="5"/>
        <v>0</v>
      </c>
      <c r="M127" s="267"/>
    </row>
    <row r="128" spans="1:13" ht="100.5" customHeight="1" thickBot="1">
      <c r="A128" s="244"/>
      <c r="B128" s="265"/>
      <c r="C128" s="247"/>
      <c r="D128" s="14" t="s">
        <v>56</v>
      </c>
      <c r="E128" s="42">
        <v>0</v>
      </c>
      <c r="F128" s="42">
        <v>54.708</v>
      </c>
      <c r="G128" s="42">
        <v>0</v>
      </c>
      <c r="H128" s="99">
        <v>0</v>
      </c>
      <c r="I128" s="141">
        <v>0</v>
      </c>
      <c r="J128" s="182">
        <v>0</v>
      </c>
      <c r="K128" s="4">
        <v>0</v>
      </c>
      <c r="L128" s="40">
        <f t="shared" si="5"/>
        <v>54.708</v>
      </c>
      <c r="M128" s="268"/>
    </row>
    <row r="129" spans="1:13" ht="38.25">
      <c r="A129" s="242" t="s">
        <v>73</v>
      </c>
      <c r="B129" s="264" t="s">
        <v>74</v>
      </c>
      <c r="C129" s="248">
        <f>L129+L130+L131</f>
        <v>76.78728</v>
      </c>
      <c r="D129" s="11" t="s">
        <v>12</v>
      </c>
      <c r="E129" s="32">
        <v>0</v>
      </c>
      <c r="F129" s="2">
        <v>0</v>
      </c>
      <c r="G129" s="2">
        <v>0</v>
      </c>
      <c r="H129" s="93">
        <v>0</v>
      </c>
      <c r="I129" s="139">
        <v>0</v>
      </c>
      <c r="J129" s="178">
        <v>0</v>
      </c>
      <c r="K129" s="4">
        <v>0</v>
      </c>
      <c r="L129" s="33">
        <f t="shared" si="5"/>
        <v>0</v>
      </c>
      <c r="M129" s="266" t="s">
        <v>13</v>
      </c>
    </row>
    <row r="130" spans="1:13" ht="51">
      <c r="A130" s="243"/>
      <c r="B130" s="264"/>
      <c r="C130" s="249"/>
      <c r="D130" s="12" t="s">
        <v>57</v>
      </c>
      <c r="E130" s="36">
        <v>0</v>
      </c>
      <c r="F130" s="4">
        <v>51.187</v>
      </c>
      <c r="G130" s="4">
        <v>25.60028</v>
      </c>
      <c r="H130" s="94">
        <v>0</v>
      </c>
      <c r="I130" s="140">
        <v>0</v>
      </c>
      <c r="J130" s="181">
        <v>0</v>
      </c>
      <c r="K130" s="4">
        <v>0</v>
      </c>
      <c r="L130" s="37">
        <f>E130+F130+G130+H130+I130+J130</f>
        <v>76.78728</v>
      </c>
      <c r="M130" s="267"/>
    </row>
    <row r="131" spans="1:13" ht="130.5" customHeight="1" thickBot="1">
      <c r="A131" s="244"/>
      <c r="B131" s="265"/>
      <c r="C131" s="250"/>
      <c r="D131" s="14" t="s">
        <v>56</v>
      </c>
      <c r="E131" s="38">
        <v>0</v>
      </c>
      <c r="F131" s="42">
        <v>0</v>
      </c>
      <c r="G131" s="42">
        <v>0</v>
      </c>
      <c r="H131" s="99">
        <v>0</v>
      </c>
      <c r="I131" s="141">
        <v>0</v>
      </c>
      <c r="J131" s="182">
        <v>0</v>
      </c>
      <c r="K131" s="4">
        <v>0</v>
      </c>
      <c r="L131" s="40">
        <f>H131+G131+F131+E131+I131+J131</f>
        <v>0</v>
      </c>
      <c r="M131" s="268"/>
    </row>
    <row r="132" spans="1:13" ht="38.25">
      <c r="A132" s="323" t="s">
        <v>47</v>
      </c>
      <c r="B132" s="264" t="s">
        <v>32</v>
      </c>
      <c r="C132" s="309">
        <f>L132+L133+L134</f>
        <v>20.108</v>
      </c>
      <c r="D132" s="41" t="s">
        <v>12</v>
      </c>
      <c r="E132" s="24">
        <v>0</v>
      </c>
      <c r="F132" s="3">
        <v>0</v>
      </c>
      <c r="G132" s="3">
        <v>0</v>
      </c>
      <c r="H132" s="106">
        <v>0</v>
      </c>
      <c r="I132" s="139">
        <v>0</v>
      </c>
      <c r="J132" s="178">
        <v>0</v>
      </c>
      <c r="K132" s="4">
        <v>0</v>
      </c>
      <c r="L132" s="35">
        <f>H132+G132+F132+E132+I132+J132</f>
        <v>0</v>
      </c>
      <c r="M132" s="324" t="s">
        <v>13</v>
      </c>
    </row>
    <row r="133" spans="1:13" ht="51">
      <c r="A133" s="261"/>
      <c r="B133" s="264"/>
      <c r="C133" s="240"/>
      <c r="D133" s="12" t="s">
        <v>57</v>
      </c>
      <c r="E133" s="13">
        <v>0</v>
      </c>
      <c r="F133" s="4">
        <v>0</v>
      </c>
      <c r="G133" s="4">
        <v>0</v>
      </c>
      <c r="H133" s="96">
        <v>1.5</v>
      </c>
      <c r="I133" s="140">
        <v>0</v>
      </c>
      <c r="J133" s="181">
        <v>0</v>
      </c>
      <c r="K133" s="4">
        <v>0</v>
      </c>
      <c r="L133" s="37">
        <f>E133+F133+G133+H133+I133+J133</f>
        <v>1.5</v>
      </c>
      <c r="M133" s="270"/>
    </row>
    <row r="134" spans="1:13" ht="165" customHeight="1" thickBot="1">
      <c r="A134" s="262"/>
      <c r="B134" s="265"/>
      <c r="C134" s="245"/>
      <c r="D134" s="14" t="s">
        <v>56</v>
      </c>
      <c r="E134" s="39">
        <v>8.608</v>
      </c>
      <c r="F134" s="42">
        <v>10</v>
      </c>
      <c r="G134" s="42">
        <v>0</v>
      </c>
      <c r="H134" s="99">
        <v>0</v>
      </c>
      <c r="I134" s="141">
        <v>0</v>
      </c>
      <c r="J134" s="182">
        <v>0</v>
      </c>
      <c r="K134" s="4">
        <v>0</v>
      </c>
      <c r="L134" s="40">
        <f>E134+F134+G134+H134+I134+J134</f>
        <v>18.608</v>
      </c>
      <c r="M134" s="322"/>
    </row>
    <row r="135" spans="1:13" ht="38.25">
      <c r="A135" s="260" t="s">
        <v>48</v>
      </c>
      <c r="B135" s="263" t="s">
        <v>33</v>
      </c>
      <c r="C135" s="239">
        <f>L135+L136+L137</f>
        <v>391.94950000000006</v>
      </c>
      <c r="D135" s="11" t="s">
        <v>12</v>
      </c>
      <c r="E135" s="15">
        <f>E138+E141</f>
        <v>0</v>
      </c>
      <c r="F135" s="15">
        <f>F138+F141</f>
        <v>0</v>
      </c>
      <c r="G135" s="53">
        <f>G138+G141</f>
        <v>0</v>
      </c>
      <c r="H135" s="104">
        <f>H138+H141</f>
        <v>0</v>
      </c>
      <c r="I135" s="139">
        <v>0</v>
      </c>
      <c r="J135" s="178">
        <v>0</v>
      </c>
      <c r="K135" s="4">
        <v>0</v>
      </c>
      <c r="L135" s="33">
        <f aca="true" t="shared" si="6" ref="L135:L147">H135+G135+F135+E135+I135+J135</f>
        <v>0</v>
      </c>
      <c r="M135" s="269" t="s">
        <v>13</v>
      </c>
    </row>
    <row r="136" spans="1:13" ht="51">
      <c r="A136" s="261"/>
      <c r="B136" s="264"/>
      <c r="C136" s="240"/>
      <c r="D136" s="12" t="s">
        <v>57</v>
      </c>
      <c r="E136" s="13">
        <f>E139+E142+E145</f>
        <v>0</v>
      </c>
      <c r="F136" s="13">
        <f>F139+F142</f>
        <v>0</v>
      </c>
      <c r="G136" s="54">
        <f>G139+G142+G145</f>
        <v>317.68857</v>
      </c>
      <c r="H136" s="101">
        <f>H139+H142+H148</f>
        <v>74.26093</v>
      </c>
      <c r="I136" s="140">
        <v>0</v>
      </c>
      <c r="J136" s="181">
        <v>0</v>
      </c>
      <c r="K136" s="4">
        <v>0</v>
      </c>
      <c r="L136" s="37">
        <f t="shared" si="6"/>
        <v>391.94950000000006</v>
      </c>
      <c r="M136" s="270"/>
    </row>
    <row r="137" spans="1:13" ht="60.75" customHeight="1" thickBot="1">
      <c r="A137" s="262"/>
      <c r="B137" s="265"/>
      <c r="C137" s="245"/>
      <c r="D137" s="14" t="s">
        <v>56</v>
      </c>
      <c r="E137" s="39">
        <f>E140+E143</f>
        <v>0</v>
      </c>
      <c r="F137" s="39">
        <f>F140+F143</f>
        <v>0</v>
      </c>
      <c r="G137" s="55">
        <f>G140+G143</f>
        <v>0</v>
      </c>
      <c r="H137" s="102">
        <v>0</v>
      </c>
      <c r="I137" s="141">
        <v>0</v>
      </c>
      <c r="J137" s="182">
        <v>0</v>
      </c>
      <c r="K137" s="4">
        <v>0</v>
      </c>
      <c r="L137" s="40">
        <f t="shared" si="6"/>
        <v>0</v>
      </c>
      <c r="M137" s="322"/>
    </row>
    <row r="138" spans="1:13" s="91" customFormat="1" ht="30" customHeight="1">
      <c r="A138" s="260" t="s">
        <v>42</v>
      </c>
      <c r="B138" s="263" t="s">
        <v>85</v>
      </c>
      <c r="C138" s="239">
        <f>L138+L139+L140</f>
        <v>99.5912</v>
      </c>
      <c r="D138" s="11" t="s">
        <v>12</v>
      </c>
      <c r="E138" s="15">
        <v>0</v>
      </c>
      <c r="F138" s="2">
        <v>0</v>
      </c>
      <c r="G138" s="2">
        <v>0</v>
      </c>
      <c r="H138" s="95">
        <v>0</v>
      </c>
      <c r="I138" s="139">
        <v>0</v>
      </c>
      <c r="J138" s="178">
        <v>0</v>
      </c>
      <c r="K138" s="4">
        <v>0</v>
      </c>
      <c r="L138" s="33">
        <f t="shared" si="6"/>
        <v>0</v>
      </c>
      <c r="M138" s="269" t="s">
        <v>13</v>
      </c>
    </row>
    <row r="139" spans="1:13" s="91" customFormat="1" ht="76.5" customHeight="1">
      <c r="A139" s="261"/>
      <c r="B139" s="264"/>
      <c r="C139" s="240"/>
      <c r="D139" s="12" t="s">
        <v>57</v>
      </c>
      <c r="E139" s="13">
        <v>0</v>
      </c>
      <c r="F139" s="4">
        <v>0</v>
      </c>
      <c r="G139" s="4">
        <v>99.5912</v>
      </c>
      <c r="H139" s="96">
        <v>0</v>
      </c>
      <c r="I139" s="140">
        <v>0</v>
      </c>
      <c r="J139" s="181">
        <v>0</v>
      </c>
      <c r="K139" s="4">
        <v>0</v>
      </c>
      <c r="L139" s="37">
        <f t="shared" si="6"/>
        <v>99.5912</v>
      </c>
      <c r="M139" s="270"/>
    </row>
    <row r="140" spans="1:13" s="91" customFormat="1" ht="110.25" customHeight="1" thickBot="1">
      <c r="A140" s="262"/>
      <c r="B140" s="265"/>
      <c r="C140" s="245"/>
      <c r="D140" s="14" t="s">
        <v>56</v>
      </c>
      <c r="E140" s="39">
        <v>0</v>
      </c>
      <c r="F140" s="42">
        <v>0</v>
      </c>
      <c r="G140" s="42">
        <v>0</v>
      </c>
      <c r="H140" s="99">
        <v>0</v>
      </c>
      <c r="I140" s="141">
        <v>0</v>
      </c>
      <c r="J140" s="182">
        <v>0</v>
      </c>
      <c r="K140" s="4">
        <v>0</v>
      </c>
      <c r="L140" s="40">
        <f t="shared" si="6"/>
        <v>0</v>
      </c>
      <c r="M140" s="322"/>
    </row>
    <row r="141" spans="1:13" ht="38.25">
      <c r="A141" s="242" t="s">
        <v>43</v>
      </c>
      <c r="B141" s="263" t="s">
        <v>76</v>
      </c>
      <c r="C141" s="239">
        <f>L141+L142+L143</f>
        <v>99.59737</v>
      </c>
      <c r="D141" s="11" t="s">
        <v>12</v>
      </c>
      <c r="E141" s="15">
        <v>0</v>
      </c>
      <c r="F141" s="2">
        <v>0</v>
      </c>
      <c r="G141" s="2">
        <v>0</v>
      </c>
      <c r="H141" s="95">
        <v>0</v>
      </c>
      <c r="I141" s="139">
        <v>0</v>
      </c>
      <c r="J141" s="178">
        <v>0</v>
      </c>
      <c r="K141" s="4">
        <v>0</v>
      </c>
      <c r="L141" s="33">
        <f t="shared" si="6"/>
        <v>0</v>
      </c>
      <c r="M141" s="266" t="s">
        <v>13</v>
      </c>
    </row>
    <row r="142" spans="1:13" ht="51">
      <c r="A142" s="243"/>
      <c r="B142" s="264"/>
      <c r="C142" s="240"/>
      <c r="D142" s="12" t="s">
        <v>57</v>
      </c>
      <c r="E142" s="13">
        <v>0</v>
      </c>
      <c r="F142" s="4">
        <v>0</v>
      </c>
      <c r="G142" s="4">
        <v>99.59737</v>
      </c>
      <c r="H142" s="96">
        <v>0</v>
      </c>
      <c r="I142" s="140">
        <v>0</v>
      </c>
      <c r="J142" s="181">
        <v>0</v>
      </c>
      <c r="K142" s="4">
        <v>0</v>
      </c>
      <c r="L142" s="37">
        <f t="shared" si="6"/>
        <v>99.59737</v>
      </c>
      <c r="M142" s="310"/>
    </row>
    <row r="143" spans="1:14" ht="180.75" customHeight="1" thickBot="1">
      <c r="A143" s="243"/>
      <c r="B143" s="264"/>
      <c r="C143" s="245"/>
      <c r="D143" s="14" t="s">
        <v>56</v>
      </c>
      <c r="E143" s="19">
        <v>0</v>
      </c>
      <c r="F143" s="20">
        <v>0</v>
      </c>
      <c r="G143" s="20">
        <v>0</v>
      </c>
      <c r="H143" s="105">
        <v>0</v>
      </c>
      <c r="I143" s="141">
        <v>0</v>
      </c>
      <c r="J143" s="182">
        <v>0</v>
      </c>
      <c r="K143" s="4">
        <v>0</v>
      </c>
      <c r="L143" s="87">
        <f t="shared" si="6"/>
        <v>0</v>
      </c>
      <c r="M143" s="310"/>
      <c r="N143" s="1"/>
    </row>
    <row r="144" spans="1:13" ht="38.25">
      <c r="A144" s="242" t="s">
        <v>55</v>
      </c>
      <c r="B144" s="263" t="s">
        <v>77</v>
      </c>
      <c r="C144" s="239">
        <f>L144+L145+L146</f>
        <v>118.5</v>
      </c>
      <c r="D144" s="11" t="s">
        <v>12</v>
      </c>
      <c r="E144" s="32">
        <v>0</v>
      </c>
      <c r="F144" s="2">
        <v>0</v>
      </c>
      <c r="G144" s="2">
        <v>0</v>
      </c>
      <c r="H144" s="95">
        <v>0</v>
      </c>
      <c r="I144" s="139">
        <v>0</v>
      </c>
      <c r="J144" s="178">
        <v>0</v>
      </c>
      <c r="K144" s="4">
        <v>0</v>
      </c>
      <c r="L144" s="33">
        <f t="shared" si="6"/>
        <v>0</v>
      </c>
      <c r="M144" s="266" t="s">
        <v>13</v>
      </c>
    </row>
    <row r="145" spans="1:13" ht="51">
      <c r="A145" s="243"/>
      <c r="B145" s="264"/>
      <c r="C145" s="240"/>
      <c r="D145" s="12" t="s">
        <v>57</v>
      </c>
      <c r="E145" s="36">
        <v>0</v>
      </c>
      <c r="F145" s="4">
        <v>0</v>
      </c>
      <c r="G145" s="4">
        <v>118.5</v>
      </c>
      <c r="H145" s="96">
        <v>0</v>
      </c>
      <c r="I145" s="140">
        <v>0</v>
      </c>
      <c r="J145" s="181">
        <v>0</v>
      </c>
      <c r="K145" s="4">
        <v>0</v>
      </c>
      <c r="L145" s="37">
        <f t="shared" si="6"/>
        <v>118.5</v>
      </c>
      <c r="M145" s="310"/>
    </row>
    <row r="146" spans="1:13" ht="79.5" customHeight="1" thickBot="1">
      <c r="A146" s="244"/>
      <c r="B146" s="265"/>
      <c r="C146" s="245"/>
      <c r="D146" s="14" t="s">
        <v>56</v>
      </c>
      <c r="E146" s="119">
        <v>0</v>
      </c>
      <c r="F146" s="120">
        <v>0</v>
      </c>
      <c r="G146" s="120">
        <v>0</v>
      </c>
      <c r="H146" s="99">
        <v>0</v>
      </c>
      <c r="I146" s="141">
        <v>0</v>
      </c>
      <c r="J146" s="196">
        <v>0</v>
      </c>
      <c r="K146" s="203">
        <v>0</v>
      </c>
      <c r="L146" s="19">
        <f t="shared" si="6"/>
        <v>0</v>
      </c>
      <c r="M146" s="328"/>
    </row>
    <row r="147" spans="1:13" ht="39" customHeight="1" thickBot="1">
      <c r="A147" s="45"/>
      <c r="B147" s="263" t="s">
        <v>99</v>
      </c>
      <c r="C147" s="25"/>
      <c r="D147" s="27" t="s">
        <v>12</v>
      </c>
      <c r="E147" s="97">
        <v>0</v>
      </c>
      <c r="F147" s="98">
        <v>0</v>
      </c>
      <c r="G147" s="98">
        <v>0</v>
      </c>
      <c r="H147" s="103">
        <v>0</v>
      </c>
      <c r="I147" s="153">
        <v>0</v>
      </c>
      <c r="J147" s="197">
        <v>0</v>
      </c>
      <c r="K147" s="203">
        <v>0</v>
      </c>
      <c r="L147" s="88">
        <f t="shared" si="6"/>
        <v>0</v>
      </c>
      <c r="M147" s="108"/>
    </row>
    <row r="148" spans="1:13" ht="64.5" thickBot="1">
      <c r="A148" s="45" t="s">
        <v>98</v>
      </c>
      <c r="B148" s="264"/>
      <c r="C148" s="25">
        <v>1000</v>
      </c>
      <c r="D148" s="27" t="s">
        <v>57</v>
      </c>
      <c r="E148" s="97">
        <v>0</v>
      </c>
      <c r="F148" s="98">
        <v>0</v>
      </c>
      <c r="G148" s="98">
        <v>0</v>
      </c>
      <c r="H148" s="103">
        <v>74.26093</v>
      </c>
      <c r="I148" s="153">
        <v>0</v>
      </c>
      <c r="J148" s="197">
        <v>0</v>
      </c>
      <c r="K148" s="203">
        <v>0</v>
      </c>
      <c r="L148" s="88">
        <f>E148+F148+G148+H148+I148+J148</f>
        <v>74.26093</v>
      </c>
      <c r="M148" s="108" t="s">
        <v>13</v>
      </c>
    </row>
    <row r="149" spans="1:13" ht="120" customHeight="1" thickBot="1">
      <c r="A149" s="45"/>
      <c r="B149" s="265"/>
      <c r="C149" s="25"/>
      <c r="D149" s="27" t="s">
        <v>56</v>
      </c>
      <c r="E149" s="97">
        <v>0</v>
      </c>
      <c r="F149" s="98">
        <v>0</v>
      </c>
      <c r="G149" s="98">
        <v>0</v>
      </c>
      <c r="H149" s="103">
        <v>0</v>
      </c>
      <c r="I149" s="153">
        <v>0</v>
      </c>
      <c r="J149" s="197">
        <v>0</v>
      </c>
      <c r="K149" s="203">
        <v>0</v>
      </c>
      <c r="L149" s="88">
        <v>0</v>
      </c>
      <c r="M149" s="108"/>
    </row>
    <row r="150" spans="1:13" ht="66" customHeight="1">
      <c r="A150" s="329" t="s">
        <v>49</v>
      </c>
      <c r="B150" s="263" t="s">
        <v>34</v>
      </c>
      <c r="C150" s="239">
        <f>L150+L151+L152</f>
        <v>30</v>
      </c>
      <c r="D150" s="41" t="s">
        <v>12</v>
      </c>
      <c r="E150" s="24">
        <v>0</v>
      </c>
      <c r="F150" s="3">
        <v>0</v>
      </c>
      <c r="G150" s="3">
        <v>0</v>
      </c>
      <c r="H150" s="106">
        <v>0</v>
      </c>
      <c r="I150" s="139">
        <v>0</v>
      </c>
      <c r="J150" s="178">
        <v>0</v>
      </c>
      <c r="K150" s="4">
        <v>0</v>
      </c>
      <c r="L150" s="33">
        <f aca="true" t="shared" si="7" ref="L150:L158">H150+G150+F150+E150+I150+J150</f>
        <v>0</v>
      </c>
      <c r="M150" s="269" t="s">
        <v>13</v>
      </c>
    </row>
    <row r="151" spans="1:13" ht="52.5" customHeight="1">
      <c r="A151" s="330"/>
      <c r="B151" s="264"/>
      <c r="C151" s="240"/>
      <c r="D151" s="12" t="s">
        <v>57</v>
      </c>
      <c r="E151" s="13">
        <v>0</v>
      </c>
      <c r="F151" s="4">
        <v>0</v>
      </c>
      <c r="G151" s="4">
        <v>20</v>
      </c>
      <c r="H151" s="96">
        <v>0</v>
      </c>
      <c r="I151" s="140">
        <v>0</v>
      </c>
      <c r="J151" s="181">
        <v>0</v>
      </c>
      <c r="K151" s="4">
        <v>0</v>
      </c>
      <c r="L151" s="37">
        <f t="shared" si="7"/>
        <v>20</v>
      </c>
      <c r="M151" s="270"/>
    </row>
    <row r="152" spans="1:13" ht="26.25" thickBot="1">
      <c r="A152" s="331"/>
      <c r="B152" s="265"/>
      <c r="C152" s="245"/>
      <c r="D152" s="21" t="s">
        <v>56</v>
      </c>
      <c r="E152" s="19">
        <v>0</v>
      </c>
      <c r="F152" s="20">
        <v>10</v>
      </c>
      <c r="G152" s="20">
        <v>0</v>
      </c>
      <c r="H152" s="105">
        <v>0</v>
      </c>
      <c r="I152" s="141">
        <v>0</v>
      </c>
      <c r="J152" s="182">
        <v>0</v>
      </c>
      <c r="K152" s="4">
        <v>0</v>
      </c>
      <c r="L152" s="40">
        <f t="shared" si="7"/>
        <v>10</v>
      </c>
      <c r="M152" s="322"/>
    </row>
    <row r="153" spans="1:13" ht="38.25">
      <c r="A153" s="233" t="s">
        <v>44</v>
      </c>
      <c r="B153" s="325"/>
      <c r="C153" s="230">
        <f>L153+L154+L155+L156+L157+L158</f>
        <v>186820.68536</v>
      </c>
      <c r="D153" s="11" t="s">
        <v>12</v>
      </c>
      <c r="E153" s="216">
        <f>E13+E79+E123+E132+E135+E150</f>
        <v>15695.086</v>
      </c>
      <c r="F153" s="217">
        <f>F13+F79+F123+F132+F135+F150</f>
        <v>25224</v>
      </c>
      <c r="G153" s="217">
        <f>G13+G79+G123+G132+G135+G150</f>
        <v>22830.000000000004</v>
      </c>
      <c r="H153" s="223">
        <f>H13+H79+H123+H132+H135+H150</f>
        <v>34188.079999999994</v>
      </c>
      <c r="I153" s="219">
        <f>I13+I79+I123+I132+I135+I150</f>
        <v>30671</v>
      </c>
      <c r="J153" s="220">
        <f>J13+J79+J123+J132+J135+J150</f>
        <v>28128</v>
      </c>
      <c r="K153" s="221">
        <f>K13+K79</f>
        <v>28128</v>
      </c>
      <c r="L153" s="222">
        <f t="shared" si="7"/>
        <v>156736.166</v>
      </c>
      <c r="M153" s="269" t="s">
        <v>13</v>
      </c>
    </row>
    <row r="154" spans="1:13" ht="38.25">
      <c r="A154" s="235"/>
      <c r="B154" s="326"/>
      <c r="C154" s="231"/>
      <c r="D154" s="41" t="s">
        <v>79</v>
      </c>
      <c r="E154" s="24">
        <v>0</v>
      </c>
      <c r="F154" s="3">
        <f>F80</f>
        <v>900.71</v>
      </c>
      <c r="G154" s="3">
        <f>G80</f>
        <v>690.52</v>
      </c>
      <c r="H154" s="106">
        <v>0</v>
      </c>
      <c r="I154" s="140">
        <v>0</v>
      </c>
      <c r="J154" s="181">
        <v>0</v>
      </c>
      <c r="K154" s="4">
        <v>0</v>
      </c>
      <c r="L154" s="37">
        <f t="shared" si="7"/>
        <v>1591.23</v>
      </c>
      <c r="M154" s="324"/>
    </row>
    <row r="155" spans="1:13" ht="15">
      <c r="A155" s="235"/>
      <c r="B155" s="326"/>
      <c r="C155" s="231"/>
      <c r="D155" s="41" t="s">
        <v>63</v>
      </c>
      <c r="E155" s="24">
        <v>0</v>
      </c>
      <c r="F155" s="3">
        <f>F81</f>
        <v>601.074</v>
      </c>
      <c r="G155" s="3">
        <v>0</v>
      </c>
      <c r="H155" s="106">
        <v>0</v>
      </c>
      <c r="I155" s="140">
        <v>0</v>
      </c>
      <c r="J155" s="181">
        <v>0</v>
      </c>
      <c r="K155" s="4">
        <v>0</v>
      </c>
      <c r="L155" s="37">
        <f t="shared" si="7"/>
        <v>601.074</v>
      </c>
      <c r="M155" s="324"/>
    </row>
    <row r="156" spans="1:13" ht="15">
      <c r="A156" s="235"/>
      <c r="B156" s="326"/>
      <c r="C156" s="231"/>
      <c r="D156" s="41" t="s">
        <v>64</v>
      </c>
      <c r="E156" s="24">
        <v>0</v>
      </c>
      <c r="F156" s="3">
        <f>F82</f>
        <v>78</v>
      </c>
      <c r="G156" s="3">
        <v>0</v>
      </c>
      <c r="H156" s="106">
        <v>0</v>
      </c>
      <c r="I156" s="140">
        <v>0</v>
      </c>
      <c r="J156" s="181">
        <v>0</v>
      </c>
      <c r="K156" s="4">
        <v>0</v>
      </c>
      <c r="L156" s="37">
        <f t="shared" si="7"/>
        <v>78</v>
      </c>
      <c r="M156" s="324"/>
    </row>
    <row r="157" spans="1:13" ht="51">
      <c r="A157" s="235"/>
      <c r="B157" s="326"/>
      <c r="C157" s="231"/>
      <c r="D157" s="12" t="s">
        <v>57</v>
      </c>
      <c r="E157" s="13">
        <f>E14+E83+E124+E133+E136+E151</f>
        <v>3143.8179999999998</v>
      </c>
      <c r="F157" s="4">
        <f>F14+F83+F124+F133+F136+F151</f>
        <v>3346.17919</v>
      </c>
      <c r="G157" s="4">
        <f>G14+G83+G124+G133+G136+G151</f>
        <v>5789.7283099999995</v>
      </c>
      <c r="H157" s="96">
        <f>H14+H83+H124+H1+H133+H136+H151</f>
        <v>5540.812860000001</v>
      </c>
      <c r="I157" s="140">
        <f>I14+I83+I124+I133+I136+I151</f>
        <v>4632.7</v>
      </c>
      <c r="J157" s="181">
        <f>J14+J83+J124+J133+J136+J151</f>
        <v>4941.5</v>
      </c>
      <c r="K157" s="4">
        <f>K83+K14</f>
        <v>4848.9</v>
      </c>
      <c r="L157" s="37">
        <f t="shared" si="7"/>
        <v>27394.73836</v>
      </c>
      <c r="M157" s="270"/>
    </row>
    <row r="158" spans="1:13" ht="26.25" thickBot="1">
      <c r="A158" s="235"/>
      <c r="B158" s="326"/>
      <c r="C158" s="231"/>
      <c r="D158" s="14" t="s">
        <v>56</v>
      </c>
      <c r="E158" s="13">
        <f>E15+E84+E125+E134+E137+E152</f>
        <v>268.80699999999996</v>
      </c>
      <c r="F158" s="4">
        <f>F15+F84+F125+F134+F137+F152</f>
        <v>150.67000000000002</v>
      </c>
      <c r="G158" s="4">
        <v>0</v>
      </c>
      <c r="H158" s="96">
        <f>H152+H137+H134+H125+H84+H15</f>
        <v>0</v>
      </c>
      <c r="I158" s="140">
        <v>0</v>
      </c>
      <c r="J158" s="181">
        <v>0</v>
      </c>
      <c r="K158" s="4">
        <v>0</v>
      </c>
      <c r="L158" s="40">
        <f>H158+G158+F158+E158+I158+J158</f>
        <v>419.477</v>
      </c>
      <c r="M158" s="270"/>
    </row>
    <row r="159" spans="1:13" ht="38.25">
      <c r="A159" s="260" t="s">
        <v>50</v>
      </c>
      <c r="B159" s="263" t="s">
        <v>51</v>
      </c>
      <c r="C159" s="239">
        <f>SUM(L159:L161)</f>
        <v>2169.823</v>
      </c>
      <c r="D159" s="11" t="s">
        <v>12</v>
      </c>
      <c r="E159" s="24">
        <v>0</v>
      </c>
      <c r="F159" s="3">
        <v>0</v>
      </c>
      <c r="G159" s="3">
        <v>0</v>
      </c>
      <c r="H159" s="106">
        <v>0</v>
      </c>
      <c r="I159" s="140">
        <v>0</v>
      </c>
      <c r="J159" s="181">
        <v>0</v>
      </c>
      <c r="K159" s="4">
        <v>0</v>
      </c>
      <c r="L159" s="33">
        <f>J159+I159+H159+G159+F159+E159</f>
        <v>0</v>
      </c>
      <c r="M159" s="269" t="s">
        <v>13</v>
      </c>
    </row>
    <row r="160" spans="1:13" ht="51">
      <c r="A160" s="261"/>
      <c r="B160" s="264"/>
      <c r="C160" s="240"/>
      <c r="D160" s="12" t="s">
        <v>57</v>
      </c>
      <c r="E160" s="13">
        <v>0</v>
      </c>
      <c r="F160" s="4">
        <v>0</v>
      </c>
      <c r="G160" s="4">
        <v>0</v>
      </c>
      <c r="H160" s="96">
        <v>0</v>
      </c>
      <c r="I160" s="140">
        <v>0</v>
      </c>
      <c r="J160" s="181">
        <v>0</v>
      </c>
      <c r="K160" s="4">
        <v>0</v>
      </c>
      <c r="L160" s="37">
        <f>H160+G160+F160+E160+I160+J160</f>
        <v>0</v>
      </c>
      <c r="M160" s="270"/>
    </row>
    <row r="161" spans="1:13" ht="26.25" thickBot="1">
      <c r="A161" s="262"/>
      <c r="B161" s="265"/>
      <c r="C161" s="245"/>
      <c r="D161" s="21" t="s">
        <v>56</v>
      </c>
      <c r="E161" s="19">
        <v>575.493</v>
      </c>
      <c r="F161" s="20">
        <v>449.33</v>
      </c>
      <c r="G161" s="20">
        <v>240</v>
      </c>
      <c r="H161" s="105">
        <v>185</v>
      </c>
      <c r="I161" s="141">
        <v>240</v>
      </c>
      <c r="J161" s="182">
        <v>240</v>
      </c>
      <c r="K161" s="4">
        <v>240</v>
      </c>
      <c r="L161" s="87">
        <f>H161+G161+F161+E161+I161+J161+K161</f>
        <v>2169.823</v>
      </c>
      <c r="M161" s="322"/>
    </row>
    <row r="162" spans="1:13" ht="38.25">
      <c r="A162" s="233" t="s">
        <v>45</v>
      </c>
      <c r="B162" s="234"/>
      <c r="C162" s="230">
        <f>L162+L163+L164+L165+L166+L167</f>
        <v>221967.40836</v>
      </c>
      <c r="D162" s="56" t="s">
        <v>12</v>
      </c>
      <c r="E162" s="216">
        <f>E13+E79+E123+E132+E135+E150</f>
        <v>15695.086</v>
      </c>
      <c r="F162" s="217">
        <f>F153+F159</f>
        <v>25224</v>
      </c>
      <c r="G162" s="217">
        <f>G153+G159</f>
        <v>22830.000000000004</v>
      </c>
      <c r="H162" s="218">
        <f>H153+H159</f>
        <v>34188.079999999994</v>
      </c>
      <c r="I162" s="219">
        <f>I153+I159</f>
        <v>30671</v>
      </c>
      <c r="J162" s="220">
        <f>J153+J159</f>
        <v>28128</v>
      </c>
      <c r="K162" s="221">
        <f>K153</f>
        <v>28128</v>
      </c>
      <c r="L162" s="222">
        <f>H162+G162+F162+E162+I162+J162+K162</f>
        <v>184864.166</v>
      </c>
      <c r="M162" s="266" t="s">
        <v>13</v>
      </c>
    </row>
    <row r="163" spans="1:13" ht="38.25">
      <c r="A163" s="235"/>
      <c r="B163" s="236"/>
      <c r="C163" s="231"/>
      <c r="D163" s="41" t="s">
        <v>79</v>
      </c>
      <c r="E163" s="24">
        <v>0</v>
      </c>
      <c r="F163" s="3">
        <f>F154</f>
        <v>900.71</v>
      </c>
      <c r="G163" s="3">
        <f>G154</f>
        <v>690.52</v>
      </c>
      <c r="H163" s="126">
        <v>0</v>
      </c>
      <c r="I163" s="140">
        <v>0</v>
      </c>
      <c r="J163" s="181">
        <v>0</v>
      </c>
      <c r="K163" s="4">
        <v>0</v>
      </c>
      <c r="L163" s="37">
        <f>H163+G163+F163+E163+I163+J163+K163</f>
        <v>1591.23</v>
      </c>
      <c r="M163" s="310"/>
    </row>
    <row r="164" spans="1:13" ht="15">
      <c r="A164" s="235"/>
      <c r="B164" s="236"/>
      <c r="C164" s="231"/>
      <c r="D164" s="41" t="s">
        <v>63</v>
      </c>
      <c r="E164" s="24">
        <v>0</v>
      </c>
      <c r="F164" s="3">
        <f>F155</f>
        <v>601.074</v>
      </c>
      <c r="G164" s="3">
        <v>0</v>
      </c>
      <c r="H164" s="126">
        <v>0</v>
      </c>
      <c r="I164" s="140">
        <v>0</v>
      </c>
      <c r="J164" s="181">
        <v>0</v>
      </c>
      <c r="K164" s="4">
        <v>0</v>
      </c>
      <c r="L164" s="37">
        <f>H164+G164+F164+E164+I164+J164+K164</f>
        <v>601.074</v>
      </c>
      <c r="M164" s="310"/>
    </row>
    <row r="165" spans="1:13" ht="15">
      <c r="A165" s="235"/>
      <c r="B165" s="236"/>
      <c r="C165" s="231"/>
      <c r="D165" s="41" t="s">
        <v>64</v>
      </c>
      <c r="E165" s="24">
        <v>0</v>
      </c>
      <c r="F165" s="3">
        <f>F156</f>
        <v>78</v>
      </c>
      <c r="G165" s="3">
        <v>0</v>
      </c>
      <c r="H165" s="126">
        <v>0</v>
      </c>
      <c r="I165" s="140">
        <v>0</v>
      </c>
      <c r="J165" s="181">
        <v>0</v>
      </c>
      <c r="K165" s="4">
        <v>0</v>
      </c>
      <c r="L165" s="37">
        <f>H165+G165+F165+E165+I165+J165+K165</f>
        <v>78</v>
      </c>
      <c r="M165" s="310"/>
    </row>
    <row r="166" spans="1:13" ht="51">
      <c r="A166" s="235"/>
      <c r="B166" s="236"/>
      <c r="C166" s="231"/>
      <c r="D166" s="12" t="s">
        <v>57</v>
      </c>
      <c r="E166" s="13">
        <f>E157+E160</f>
        <v>3143.8179999999998</v>
      </c>
      <c r="F166" s="4">
        <f>F157+F160</f>
        <v>3346.17919</v>
      </c>
      <c r="G166" s="4">
        <f>G160+G157</f>
        <v>5789.7283099999995</v>
      </c>
      <c r="H166" s="94">
        <f>H157+H160</f>
        <v>5540.812860000001</v>
      </c>
      <c r="I166" s="140">
        <f>I157+I160</f>
        <v>4632.7</v>
      </c>
      <c r="J166" s="181">
        <f>J157+J160</f>
        <v>4941.5</v>
      </c>
      <c r="K166" s="4">
        <f>K157</f>
        <v>4848.9</v>
      </c>
      <c r="L166" s="37">
        <f>H166+G166+F166+E166+I166+J166+K166</f>
        <v>32243.638359999997</v>
      </c>
      <c r="M166" s="310"/>
    </row>
    <row r="167" spans="1:13" ht="26.25" thickBot="1">
      <c r="A167" s="237"/>
      <c r="B167" s="238"/>
      <c r="C167" s="232"/>
      <c r="D167" s="14" t="s">
        <v>56</v>
      </c>
      <c r="E167" s="39">
        <f>E161+E158</f>
        <v>844.3</v>
      </c>
      <c r="F167" s="42">
        <f>F158+F161</f>
        <v>600</v>
      </c>
      <c r="G167" s="42">
        <f>G158+G161</f>
        <v>240</v>
      </c>
      <c r="H167" s="99">
        <f>H161+H158</f>
        <v>185</v>
      </c>
      <c r="I167" s="141">
        <v>240</v>
      </c>
      <c r="J167" s="182">
        <v>240</v>
      </c>
      <c r="K167" s="4">
        <v>240</v>
      </c>
      <c r="L167" s="40">
        <f>H167+G167+F167+E167+I167+J167+K167</f>
        <v>2589.3</v>
      </c>
      <c r="M167" s="327"/>
    </row>
    <row r="168" spans="1:13" ht="26.25" customHeight="1" thickBot="1">
      <c r="A168" s="272"/>
      <c r="B168" s="273"/>
      <c r="C168" s="205"/>
      <c r="D168" s="205"/>
      <c r="E168" s="206">
        <f aca="true" t="shared" si="8" ref="E168:J168">SUM(E162+E163+E164+E165+E166+E167)</f>
        <v>19683.203999999998</v>
      </c>
      <c r="F168" s="206">
        <f t="shared" si="8"/>
        <v>30749.96319</v>
      </c>
      <c r="G168" s="206">
        <f t="shared" si="8"/>
        <v>29550.248310000003</v>
      </c>
      <c r="H168" s="207">
        <f t="shared" si="8"/>
        <v>39913.89285999999</v>
      </c>
      <c r="I168" s="208">
        <f t="shared" si="8"/>
        <v>35543.7</v>
      </c>
      <c r="J168" s="209">
        <f t="shared" si="8"/>
        <v>33309.5</v>
      </c>
      <c r="K168" s="210">
        <f>K162+K163+K164+K165+K166+K167</f>
        <v>33216.9</v>
      </c>
      <c r="L168" s="211">
        <f>SUM(L162+L163+L164+L165+L166+L167)</f>
        <v>221967.40836</v>
      </c>
      <c r="M168" s="205"/>
    </row>
    <row r="169" spans="1:13" ht="15">
      <c r="A169" s="212"/>
      <c r="B169" s="212"/>
      <c r="C169" s="212"/>
      <c r="D169" s="212"/>
      <c r="E169" s="212"/>
      <c r="F169" s="212"/>
      <c r="G169" s="212"/>
      <c r="H169" s="213"/>
      <c r="I169" s="214"/>
      <c r="J169" s="212"/>
      <c r="K169" s="229"/>
      <c r="L169" s="215">
        <f>SUM(E168+F168+G168+H168+I168+J168+K168)</f>
        <v>221967.40835999997</v>
      </c>
      <c r="M169" s="212"/>
    </row>
    <row r="170" ht="15">
      <c r="K170" s="228"/>
    </row>
    <row r="171" ht="15">
      <c r="K171" s="228"/>
    </row>
    <row r="172" ht="15">
      <c r="K172" s="228"/>
    </row>
    <row r="173" ht="15">
      <c r="K173" s="228"/>
    </row>
    <row r="174" ht="15">
      <c r="K174" s="228"/>
    </row>
    <row r="175" ht="15">
      <c r="K175" s="228"/>
    </row>
    <row r="176" ht="15">
      <c r="K176" s="228"/>
    </row>
    <row r="177" ht="15">
      <c r="K177" s="228"/>
    </row>
    <row r="178" ht="15">
      <c r="K178" s="228"/>
    </row>
    <row r="179" ht="15">
      <c r="K179" s="228"/>
    </row>
    <row r="180" ht="15">
      <c r="K180" s="228"/>
    </row>
    <row r="181" ht="15">
      <c r="K181" s="228"/>
    </row>
    <row r="182" ht="15">
      <c r="K182" s="228"/>
    </row>
    <row r="183" ht="15">
      <c r="K183" s="228"/>
    </row>
    <row r="184" ht="15">
      <c r="K184" s="228"/>
    </row>
    <row r="185" ht="15">
      <c r="K185" s="228"/>
    </row>
    <row r="186" ht="15">
      <c r="K186" s="228"/>
    </row>
    <row r="187" ht="15">
      <c r="K187" s="228"/>
    </row>
    <row r="188" ht="15">
      <c r="K188" s="228"/>
    </row>
    <row r="189" ht="15">
      <c r="K189" s="228"/>
    </row>
    <row r="190" ht="15">
      <c r="K190" s="228"/>
    </row>
    <row r="191" ht="15">
      <c r="K191" s="228"/>
    </row>
    <row r="192" ht="15">
      <c r="K192" s="228"/>
    </row>
    <row r="193" ht="15">
      <c r="K193" s="228"/>
    </row>
    <row r="194" ht="15">
      <c r="K194" s="228"/>
    </row>
    <row r="195" ht="15">
      <c r="K195" s="228"/>
    </row>
    <row r="196" ht="15">
      <c r="K196" s="228"/>
    </row>
    <row r="197" ht="15">
      <c r="K197" s="228"/>
    </row>
    <row r="198" ht="15">
      <c r="K198" s="228"/>
    </row>
    <row r="199" ht="15">
      <c r="K199" s="228"/>
    </row>
    <row r="200" ht="15">
      <c r="K200" s="228"/>
    </row>
    <row r="201" ht="15">
      <c r="K201" s="228"/>
    </row>
    <row r="202" ht="15">
      <c r="K202" s="228"/>
    </row>
    <row r="203" ht="15">
      <c r="K203" s="228"/>
    </row>
    <row r="204" ht="15">
      <c r="K204" s="228"/>
    </row>
    <row r="205" ht="15">
      <c r="K205" s="228"/>
    </row>
    <row r="206" ht="15">
      <c r="K206" s="228"/>
    </row>
    <row r="207" ht="15">
      <c r="K207" s="228"/>
    </row>
    <row r="208" ht="15">
      <c r="K208" s="228"/>
    </row>
    <row r="209" ht="15">
      <c r="K209" s="228"/>
    </row>
    <row r="210" ht="15">
      <c r="K210" s="228"/>
    </row>
    <row r="211" ht="15">
      <c r="K211" s="228"/>
    </row>
    <row r="212" ht="15">
      <c r="K212" s="228"/>
    </row>
    <row r="213" ht="15">
      <c r="K213" s="228"/>
    </row>
    <row r="214" ht="15">
      <c r="K214" s="228"/>
    </row>
    <row r="215" ht="15">
      <c r="K215" s="228"/>
    </row>
    <row r="216" ht="15">
      <c r="K216" s="228"/>
    </row>
    <row r="217" ht="15">
      <c r="K217" s="228"/>
    </row>
    <row r="218" ht="15">
      <c r="K218" s="228"/>
    </row>
    <row r="219" ht="15">
      <c r="K219" s="228"/>
    </row>
    <row r="220" ht="15">
      <c r="K220" s="228"/>
    </row>
    <row r="221" ht="15">
      <c r="K221" s="228"/>
    </row>
    <row r="222" ht="15">
      <c r="K222" s="228"/>
    </row>
    <row r="223" ht="15">
      <c r="K223" s="228"/>
    </row>
    <row r="224" ht="15">
      <c r="K224" s="228"/>
    </row>
    <row r="225" ht="15">
      <c r="K225" s="228"/>
    </row>
    <row r="226" ht="15">
      <c r="K226" s="228"/>
    </row>
    <row r="227" ht="15">
      <c r="K227" s="228"/>
    </row>
    <row r="228" ht="15">
      <c r="K228" s="228"/>
    </row>
    <row r="229" ht="15">
      <c r="K229" s="228"/>
    </row>
    <row r="230" ht="15">
      <c r="K230" s="228"/>
    </row>
    <row r="231" ht="15">
      <c r="K231" s="228"/>
    </row>
    <row r="232" ht="15">
      <c r="K232" s="228"/>
    </row>
    <row r="233" ht="15">
      <c r="K233" s="228"/>
    </row>
    <row r="234" ht="15">
      <c r="K234" s="228"/>
    </row>
    <row r="235" ht="15">
      <c r="K235" s="228"/>
    </row>
    <row r="236" ht="15">
      <c r="K236" s="228"/>
    </row>
    <row r="237" ht="15">
      <c r="K237" s="228"/>
    </row>
    <row r="238" ht="15">
      <c r="K238" s="228"/>
    </row>
  </sheetData>
  <sheetProtection/>
  <mergeCells count="200">
    <mergeCell ref="M74:M76"/>
    <mergeCell ref="L68:M70"/>
    <mergeCell ref="H47:H49"/>
    <mergeCell ref="C37:C39"/>
    <mergeCell ref="K47:K49"/>
    <mergeCell ref="K55:K58"/>
    <mergeCell ref="K61:K64"/>
    <mergeCell ref="M71:M73"/>
    <mergeCell ref="J68:J70"/>
    <mergeCell ref="B50:B52"/>
    <mergeCell ref="G55:G58"/>
    <mergeCell ref="M50:M52"/>
    <mergeCell ref="C55:C58"/>
    <mergeCell ref="I55:I58"/>
    <mergeCell ref="J55:J58"/>
    <mergeCell ref="H4:M4"/>
    <mergeCell ref="H5:M5"/>
    <mergeCell ref="H2:M2"/>
    <mergeCell ref="H7:M7"/>
    <mergeCell ref="D47:D49"/>
    <mergeCell ref="E47:E49"/>
    <mergeCell ref="F47:F49"/>
    <mergeCell ref="I47:I49"/>
    <mergeCell ref="J47:J49"/>
    <mergeCell ref="M10:M11"/>
    <mergeCell ref="M31:M33"/>
    <mergeCell ref="F55:F58"/>
    <mergeCell ref="A55:A58"/>
    <mergeCell ref="B55:B58"/>
    <mergeCell ref="M37:M39"/>
    <mergeCell ref="B40:B42"/>
    <mergeCell ref="C40:C42"/>
    <mergeCell ref="M40:M42"/>
    <mergeCell ref="M34:M36"/>
    <mergeCell ref="B37:B39"/>
    <mergeCell ref="H6:M6"/>
    <mergeCell ref="A13:A15"/>
    <mergeCell ref="A16:A18"/>
    <mergeCell ref="C16:C18"/>
    <mergeCell ref="M16:M18"/>
    <mergeCell ref="C13:C15"/>
    <mergeCell ref="M13:M15"/>
    <mergeCell ref="B10:B11"/>
    <mergeCell ref="C10:C11"/>
    <mergeCell ref="D10:D11"/>
    <mergeCell ref="E10:L10"/>
    <mergeCell ref="A10:A11"/>
    <mergeCell ref="A34:A36"/>
    <mergeCell ref="B34:B36"/>
    <mergeCell ref="C34:C36"/>
    <mergeCell ref="B25:B27"/>
    <mergeCell ref="B28:B30"/>
    <mergeCell ref="A19:A21"/>
    <mergeCell ref="C19:C21"/>
    <mergeCell ref="B31:B33"/>
    <mergeCell ref="M19:M21"/>
    <mergeCell ref="A22:A24"/>
    <mergeCell ref="C22:C24"/>
    <mergeCell ref="M22:M24"/>
    <mergeCell ref="A25:A27"/>
    <mergeCell ref="A28:A30"/>
    <mergeCell ref="C25:C27"/>
    <mergeCell ref="M25:M27"/>
    <mergeCell ref="C28:C30"/>
    <mergeCell ref="M28:M30"/>
    <mergeCell ref="C31:C33"/>
    <mergeCell ref="A45:A49"/>
    <mergeCell ref="B45:B49"/>
    <mergeCell ref="C46:C49"/>
    <mergeCell ref="A31:A33"/>
    <mergeCell ref="G47:G49"/>
    <mergeCell ref="A37:A39"/>
    <mergeCell ref="A85:A87"/>
    <mergeCell ref="C85:C87"/>
    <mergeCell ref="M85:M87"/>
    <mergeCell ref="B85:B87"/>
    <mergeCell ref="L47:L49"/>
    <mergeCell ref="D55:D58"/>
    <mergeCell ref="E55:E58"/>
    <mergeCell ref="J61:J64"/>
    <mergeCell ref="I61:I64"/>
    <mergeCell ref="C79:C84"/>
    <mergeCell ref="B74:B76"/>
    <mergeCell ref="C74:C76"/>
    <mergeCell ref="H68:H70"/>
    <mergeCell ref="I68:I70"/>
    <mergeCell ref="H61:H64"/>
    <mergeCell ref="C65:C67"/>
    <mergeCell ref="F68:F70"/>
    <mergeCell ref="B71:B73"/>
    <mergeCell ref="C71:C73"/>
    <mergeCell ref="A61:A64"/>
    <mergeCell ref="B61:B64"/>
    <mergeCell ref="A65:A70"/>
    <mergeCell ref="B65:B70"/>
    <mergeCell ref="C68:C70"/>
    <mergeCell ref="G61:G64"/>
    <mergeCell ref="C60:C64"/>
    <mergeCell ref="D68:D70"/>
    <mergeCell ref="E68:E70"/>
    <mergeCell ref="B91:B93"/>
    <mergeCell ref="A100:A102"/>
    <mergeCell ref="B100:B102"/>
    <mergeCell ref="A94:A96"/>
    <mergeCell ref="M94:M96"/>
    <mergeCell ref="A97:A99"/>
    <mergeCell ref="C94:C96"/>
    <mergeCell ref="B94:B96"/>
    <mergeCell ref="A79:A84"/>
    <mergeCell ref="M79:M84"/>
    <mergeCell ref="B79:B84"/>
    <mergeCell ref="C88:C90"/>
    <mergeCell ref="M88:M90"/>
    <mergeCell ref="C91:C93"/>
    <mergeCell ref="M91:M93"/>
    <mergeCell ref="A88:A90"/>
    <mergeCell ref="A91:A93"/>
    <mergeCell ref="B88:B90"/>
    <mergeCell ref="C103:C108"/>
    <mergeCell ref="B109:B111"/>
    <mergeCell ref="C109:C111"/>
    <mergeCell ref="M100:M102"/>
    <mergeCell ref="C97:C99"/>
    <mergeCell ref="M97:M99"/>
    <mergeCell ref="B97:B99"/>
    <mergeCell ref="M109:M111"/>
    <mergeCell ref="M103:M108"/>
    <mergeCell ref="M162:M167"/>
    <mergeCell ref="B141:B143"/>
    <mergeCell ref="B144:B146"/>
    <mergeCell ref="A144:A146"/>
    <mergeCell ref="A141:A143"/>
    <mergeCell ref="C141:C143"/>
    <mergeCell ref="C144:C146"/>
    <mergeCell ref="M144:M146"/>
    <mergeCell ref="M153:M158"/>
    <mergeCell ref="A150:A152"/>
    <mergeCell ref="B147:B149"/>
    <mergeCell ref="M159:M161"/>
    <mergeCell ref="C150:C152"/>
    <mergeCell ref="M150:M152"/>
    <mergeCell ref="A153:B158"/>
    <mergeCell ref="C153:C158"/>
    <mergeCell ref="A159:A161"/>
    <mergeCell ref="B159:B161"/>
    <mergeCell ref="C159:C161"/>
    <mergeCell ref="B150:B152"/>
    <mergeCell ref="M135:M137"/>
    <mergeCell ref="A138:A140"/>
    <mergeCell ref="A132:A134"/>
    <mergeCell ref="B132:B134"/>
    <mergeCell ref="C132:C134"/>
    <mergeCell ref="M132:M134"/>
    <mergeCell ref="M138:M140"/>
    <mergeCell ref="B138:B140"/>
    <mergeCell ref="M129:M131"/>
    <mergeCell ref="B123:B125"/>
    <mergeCell ref="C123:C125"/>
    <mergeCell ref="M141:M143"/>
    <mergeCell ref="A8:M9"/>
    <mergeCell ref="A109:A111"/>
    <mergeCell ref="B13:B15"/>
    <mergeCell ref="B16:B18"/>
    <mergeCell ref="B19:B21"/>
    <mergeCell ref="B22:B24"/>
    <mergeCell ref="E115:E117"/>
    <mergeCell ref="F115:F117"/>
    <mergeCell ref="G115:G117"/>
    <mergeCell ref="H115:H117"/>
    <mergeCell ref="L115:L117"/>
    <mergeCell ref="I115:I117"/>
    <mergeCell ref="J115:J117"/>
    <mergeCell ref="K115:K117"/>
    <mergeCell ref="M126:M128"/>
    <mergeCell ref="M123:M125"/>
    <mergeCell ref="A168:B168"/>
    <mergeCell ref="H55:H58"/>
    <mergeCell ref="L55:L58"/>
    <mergeCell ref="D61:D64"/>
    <mergeCell ref="E61:E64"/>
    <mergeCell ref="F61:F64"/>
    <mergeCell ref="M112:M114"/>
    <mergeCell ref="L61:L64"/>
    <mergeCell ref="D115:D117"/>
    <mergeCell ref="A123:A125"/>
    <mergeCell ref="A135:A137"/>
    <mergeCell ref="B135:B137"/>
    <mergeCell ref="A126:A128"/>
    <mergeCell ref="B126:B128"/>
    <mergeCell ref="B129:B131"/>
    <mergeCell ref="C162:C167"/>
    <mergeCell ref="A162:B167"/>
    <mergeCell ref="C100:C102"/>
    <mergeCell ref="A103:A108"/>
    <mergeCell ref="C138:C140"/>
    <mergeCell ref="C126:C128"/>
    <mergeCell ref="C129:C131"/>
    <mergeCell ref="A129:A131"/>
    <mergeCell ref="C135:C137"/>
    <mergeCell ref="B103:B10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8" sqref="A1:F8"/>
    </sheetView>
  </sheetViews>
  <sheetFormatPr defaultColWidth="9.140625" defaultRowHeight="15"/>
  <cols>
    <col min="2" max="2" width="36.00390625" style="0" customWidth="1"/>
    <col min="3" max="3" width="9.140625" style="0" customWidth="1"/>
    <col min="4" max="4" width="18.57421875" style="0" customWidth="1"/>
    <col min="5" max="5" width="9.140625" style="0" customWidth="1"/>
  </cols>
  <sheetData>
    <row r="1" ht="31.5" customHeight="1"/>
    <row r="2" ht="33.75" customHeight="1"/>
    <row r="3" ht="33" customHeight="1"/>
    <row r="4" ht="31.5" customHeight="1"/>
    <row r="5" ht="30" customHeight="1"/>
    <row r="6" ht="28.5" customHeight="1"/>
    <row r="7" ht="27.75" customHeight="1"/>
    <row r="8" ht="32.2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СерЖ</dc:creator>
  <cp:keywords/>
  <dc:description/>
  <cp:lastModifiedBy>comp</cp:lastModifiedBy>
  <cp:lastPrinted>2017-12-21T11:15:51Z</cp:lastPrinted>
  <dcterms:created xsi:type="dcterms:W3CDTF">2015-01-27T08:16:47Z</dcterms:created>
  <dcterms:modified xsi:type="dcterms:W3CDTF">2017-12-21T18:49:01Z</dcterms:modified>
  <cp:category/>
  <cp:version/>
  <cp:contentType/>
  <cp:contentStatus/>
</cp:coreProperties>
</file>